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0"/>
  <workbookPr showInkAnnotation="0" autoCompressPictures="0"/>
  <mc:AlternateContent xmlns:mc="http://schemas.openxmlformats.org/markup-compatibility/2006">
    <mc:Choice Requires="x15">
      <x15ac:absPath xmlns:x15ac="http://schemas.microsoft.com/office/spreadsheetml/2010/11/ac" url="/Users/simonmisiewicz/Zoho WorkDrive (optimiseaccountants)/Optimise - General/12 Templates/1c- To use/Tax templates/Send to clients/"/>
    </mc:Choice>
  </mc:AlternateContent>
  <xr:revisionPtr revIDLastSave="0" documentId="8_{A8312F16-F200-3B48-8629-E74F80EC2D83}" xr6:coauthVersionLast="47" xr6:coauthVersionMax="47" xr10:uidLastSave="{00000000-0000-0000-0000-000000000000}"/>
  <bookViews>
    <workbookView xWindow="0" yWindow="0" windowWidth="28800" windowHeight="18000" tabRatio="500" xr2:uid="{00000000-000D-0000-FFFF-FFFF00000000}"/>
  </bookViews>
  <sheets>
    <sheet name="CGT" sheetId="1" r:id="rId1"/>
    <sheet name="Days count" sheetId="2" r:id="rId2"/>
    <sheet name="Ways to reduce CGT" sheetId="3" r:id="rId3"/>
  </sheets>
  <definedNames>
    <definedName name="_xlnm.Print_Area" localSheetId="0">CGT!$A$18:$E$98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57" i="1" l="1"/>
  <c r="D57" i="1"/>
  <c r="E63" i="1"/>
  <c r="D58" i="1" l="1"/>
  <c r="D59" i="1" s="1"/>
  <c r="E58" i="1"/>
  <c r="E59" i="1" s="1"/>
  <c r="D63" i="1"/>
  <c r="E53" i="1"/>
  <c r="D53" i="1"/>
  <c r="E96" i="1"/>
  <c r="D96" i="1"/>
  <c r="E52" i="1"/>
  <c r="D52" i="1"/>
  <c r="D22" i="1"/>
  <c r="E19" i="2" l="1"/>
  <c r="F26" i="2"/>
  <c r="E16" i="2"/>
  <c r="D11" i="2" s="1"/>
  <c r="F11" i="2" s="1"/>
  <c r="D6" i="2"/>
  <c r="F6" i="2" s="1"/>
  <c r="D14" i="2"/>
  <c r="F14" i="2" s="1"/>
  <c r="D12" i="2"/>
  <c r="D10" i="2"/>
  <c r="D9" i="2"/>
  <c r="D8" i="2"/>
  <c r="F8" i="2" s="1"/>
  <c r="D7" i="2"/>
  <c r="F7" i="2" s="1"/>
  <c r="D19" i="2" l="1"/>
  <c r="F19" i="2" s="1"/>
  <c r="F17" i="2" s="1"/>
  <c r="F12" i="2"/>
  <c r="D13" i="2"/>
  <c r="F13" i="2" s="1"/>
  <c r="F10" i="2"/>
  <c r="D26" i="1" s="1"/>
  <c r="F26" i="1" s="1"/>
  <c r="F9" i="2"/>
  <c r="F15" i="2" s="1"/>
  <c r="F27" i="2" s="1"/>
  <c r="F28" i="2" s="1"/>
  <c r="F21" i="2" l="1"/>
  <c r="F23" i="2" s="1"/>
  <c r="D25" i="1" s="1"/>
  <c r="D27" i="1"/>
  <c r="E46" i="1"/>
  <c r="D106" i="1"/>
  <c r="F25" i="1" l="1"/>
  <c r="E40" i="1"/>
  <c r="D40" i="1"/>
  <c r="D46" i="1" l="1"/>
  <c r="E91" i="1"/>
  <c r="E60" i="1" l="1"/>
  <c r="D37" i="1" l="1"/>
  <c r="D39" i="1" s="1"/>
  <c r="D91" i="1"/>
  <c r="E41" i="1" l="1"/>
  <c r="D41" i="1"/>
  <c r="D60" i="1"/>
  <c r="D43" i="1" l="1"/>
  <c r="D45" i="1" s="1"/>
  <c r="E43" i="1"/>
  <c r="E45" i="1" s="1"/>
  <c r="E47" i="1" l="1"/>
  <c r="D98" i="1" l="1"/>
  <c r="E98" i="1"/>
  <c r="D47" i="1"/>
  <c r="D64" i="1" s="1"/>
  <c r="D69" i="1"/>
  <c r="D67" i="1" s="1"/>
  <c r="E64" i="1"/>
  <c r="E78" i="1" s="1"/>
  <c r="E69" i="1"/>
  <c r="E67" i="1" s="1"/>
  <c r="D65" i="1" l="1"/>
  <c r="D78" i="1"/>
  <c r="D49" i="1"/>
  <c r="E49" i="1"/>
  <c r="E65" i="1" s="1"/>
  <c r="E79" i="1" s="1"/>
  <c r="D79" i="1" l="1"/>
  <c r="D80" i="1" s="1"/>
  <c r="D92" i="1" s="1"/>
  <c r="E80" i="1"/>
  <c r="E92" i="1" s="1"/>
  <c r="E71" i="1"/>
  <c r="D71" i="1"/>
  <c r="D93" i="1" l="1"/>
</calcChain>
</file>

<file path=xl/sharedStrings.xml><?xml version="1.0" encoding="utf-8"?>
<sst xmlns="http://schemas.openxmlformats.org/spreadsheetml/2006/main" count="136" uniqueCount="106">
  <si>
    <t>Uk Capital Gains Tax when selling a buy to let property</t>
  </si>
  <si>
    <t xml:space="preserve"> </t>
  </si>
  <si>
    <r>
      <rPr>
        <b/>
        <sz val="10"/>
        <color rgb="FFDAC556"/>
        <rFont val="Century Gothic"/>
        <family val="1"/>
      </rPr>
      <t>Assumptions</t>
    </r>
    <r>
      <rPr>
        <b/>
        <sz val="10"/>
        <color theme="5"/>
        <rFont val="Century Gothic"/>
        <family val="1"/>
      </rPr>
      <t>:</t>
    </r>
    <r>
      <rPr>
        <b/>
        <sz val="10"/>
        <color theme="1"/>
        <rFont val="Century Gothic"/>
        <family val="1"/>
      </rPr>
      <t xml:space="preserve"> </t>
    </r>
    <r>
      <rPr>
        <sz val="10"/>
        <color theme="1"/>
        <rFont val="Century Gothic"/>
        <family val="1"/>
      </rPr>
      <t>That you are going to sell a buy to let property</t>
    </r>
  </si>
  <si>
    <t>Video | How to use S/S</t>
  </si>
  <si>
    <r>
      <rPr>
        <b/>
        <sz val="10"/>
        <color rgb="FFDAC556"/>
        <rFont val="Century Gothic"/>
        <family val="1"/>
      </rPr>
      <t>Purpose</t>
    </r>
    <r>
      <rPr>
        <b/>
        <sz val="10"/>
        <color theme="5"/>
        <rFont val="Century Gothic"/>
        <family val="1"/>
      </rPr>
      <t xml:space="preserve">: </t>
    </r>
    <r>
      <rPr>
        <sz val="10"/>
        <color theme="1"/>
        <rFont val="Century Gothic"/>
        <family val="1"/>
      </rPr>
      <t>This spreadsheet has been designed to help you work out how much CGT you will pay</t>
    </r>
  </si>
  <si>
    <r>
      <rPr>
        <b/>
        <sz val="10"/>
        <color rgb="FFDAC556"/>
        <rFont val="Century Gothic"/>
        <family val="1"/>
      </rPr>
      <t>Disclaimer</t>
    </r>
    <r>
      <rPr>
        <b/>
        <sz val="10"/>
        <color theme="5"/>
        <rFont val="Century Gothic"/>
        <family val="1"/>
      </rPr>
      <t>:</t>
    </r>
    <r>
      <rPr>
        <b/>
        <sz val="10"/>
        <color theme="1"/>
        <rFont val="Century Gothic"/>
        <family val="1"/>
      </rPr>
      <t xml:space="preserve"> </t>
    </r>
    <r>
      <rPr>
        <sz val="10"/>
        <color theme="1"/>
        <rFont val="Century Gothic"/>
        <family val="1"/>
      </rPr>
      <t>Please note that this spreadsheet is to be used for guidance and educational purposes only. The information within the spreadsheet does not constitute as advice by Optimise Accountants and will not be held responsible for any decisions based on this spreadsheet.</t>
    </r>
  </si>
  <si>
    <t>Enter cells</t>
  </si>
  <si>
    <t>Any blank areas are read only</t>
  </si>
  <si>
    <t>Details About you</t>
  </si>
  <si>
    <t>Name</t>
  </si>
  <si>
    <t>Total taxable income</t>
  </si>
  <si>
    <t>CGT Losses brought forward</t>
  </si>
  <si>
    <t>Annual CGT allowance</t>
  </si>
  <si>
    <t>Source: HMRC CGT allowance</t>
  </si>
  <si>
    <t>Details about the property</t>
  </si>
  <si>
    <t>Name of property</t>
  </si>
  <si>
    <t>% share of property</t>
  </si>
  <si>
    <t>Purchase date</t>
  </si>
  <si>
    <t>Sold Date</t>
  </si>
  <si>
    <t>Days split</t>
  </si>
  <si>
    <t>Sales price</t>
  </si>
  <si>
    <t>Less fees on sale</t>
  </si>
  <si>
    <t>Less higher of a) purchase price or b) 5th April 2015 RICS value if NRCGT</t>
  </si>
  <si>
    <t>RICS site</t>
  </si>
  <si>
    <t>Less purchase fees</t>
  </si>
  <si>
    <t>Less stamp duty on purchase</t>
  </si>
  <si>
    <t>Less Refurb costs</t>
  </si>
  <si>
    <t>Total costs</t>
  </si>
  <si>
    <t>Profit</t>
  </si>
  <si>
    <t>The tax position</t>
  </si>
  <si>
    <t>Your share of the profits</t>
  </si>
  <si>
    <t>Your taxable profit</t>
  </si>
  <si>
    <t>Less CGT Annual Allowance</t>
  </si>
  <si>
    <t>Property taxable profits after CGT allowance</t>
  </si>
  <si>
    <t>Total taxable profits</t>
  </si>
  <si>
    <t>Allowances</t>
  </si>
  <si>
    <t>Less Personal allowance</t>
  </si>
  <si>
    <t>Taxable profits at higher tax level</t>
  </si>
  <si>
    <t>Taxable earning super rate</t>
  </si>
  <si>
    <t>0% Tax Band</t>
  </si>
  <si>
    <t>20% Tax band</t>
  </si>
  <si>
    <t>40%+ tax band</t>
  </si>
  <si>
    <t>CGT at tax bands</t>
  </si>
  <si>
    <t>0% Tax band</t>
  </si>
  <si>
    <t>18% basic tax band</t>
  </si>
  <si>
    <t>28% Tax band</t>
  </si>
  <si>
    <t>Less allowances:</t>
  </si>
  <si>
    <t>Total profits</t>
  </si>
  <si>
    <t>Taxable profits - your share</t>
  </si>
  <si>
    <t>Personal tax bands</t>
  </si>
  <si>
    <t>0% Less Personal allowance</t>
  </si>
  <si>
    <t>20% Tax band income</t>
  </si>
  <si>
    <t>40% Tax band income</t>
  </si>
  <si>
    <t>45% Tax band income</t>
  </si>
  <si>
    <t>CGT Tax payable</t>
  </si>
  <si>
    <t>Tax at 18%</t>
  </si>
  <si>
    <t xml:space="preserve">Tax at 28% </t>
  </si>
  <si>
    <t>Total tax</t>
  </si>
  <si>
    <t>Income Tax</t>
  </si>
  <si>
    <t>Tax at 20%</t>
  </si>
  <si>
    <t>Tax at 40%</t>
  </si>
  <si>
    <t>Tax at 45%</t>
  </si>
  <si>
    <t>Total Tax</t>
  </si>
  <si>
    <t>Corporation tax 20%</t>
  </si>
  <si>
    <t>SDLT paid on purchase</t>
  </si>
  <si>
    <t>CGT you will pay upon sale</t>
  </si>
  <si>
    <t>Reduce CGT using a deed of trust to change share ownership</t>
  </si>
  <si>
    <t>Change % share of profit to reduce tax above (deed of trust)</t>
  </si>
  <si>
    <t>CGT losses C/F</t>
  </si>
  <si>
    <t>Notes</t>
  </si>
  <si>
    <t>Tax before changes</t>
  </si>
  <si>
    <t>Tax after changes</t>
  </si>
  <si>
    <t>Tax savings due to changes</t>
  </si>
  <si>
    <t>Add notes here…</t>
  </si>
  <si>
    <t>CGT when buying &amp; selling residential properties</t>
  </si>
  <si>
    <t>Date from</t>
  </si>
  <si>
    <t>Date to</t>
  </si>
  <si>
    <t>Days</t>
  </si>
  <si>
    <t>Use a deed of trust to reallocate ownership between married couples</t>
  </si>
  <si>
    <t>Video</t>
  </si>
  <si>
    <t>Article</t>
  </si>
  <si>
    <t>Move into the property to utilise the private residence relief</t>
  </si>
  <si>
    <t>Plan when to sell multiple assets (utilise annual CGT allowances)</t>
  </si>
  <si>
    <t>Sell other assets (that make a loss to offset taxable gain)</t>
  </si>
  <si>
    <t>Invest your taxable gain into an EIS to get  income tax  and CGT reliefs</t>
  </si>
  <si>
    <t>Which tax year does the relate to?</t>
  </si>
  <si>
    <t>2021/22</t>
  </si>
  <si>
    <t>Category (Please choose one)</t>
  </si>
  <si>
    <t>Lived in</t>
  </si>
  <si>
    <t>Empty</t>
  </si>
  <si>
    <t>Additional PRR</t>
  </si>
  <si>
    <t>Less Principle Private Relief</t>
  </si>
  <si>
    <t>Enter Details - Click here</t>
  </si>
  <si>
    <t>Sold date</t>
  </si>
  <si>
    <t>Actual lived in days within the last 9 months of the sales date</t>
  </si>
  <si>
    <t>PRR Additional allowance if lived in the property</t>
  </si>
  <si>
    <t>Additional PRR days allowed</t>
  </si>
  <si>
    <t>Number of days owned</t>
  </si>
  <si>
    <t>Number of days analysed above</t>
  </si>
  <si>
    <t>Number of days still to be included in the table (blue shaded areas)</t>
  </si>
  <si>
    <t>Includes additional PRR</t>
  </si>
  <si>
    <t>Last dates lived in the property</t>
  </si>
  <si>
    <t>Days owned</t>
  </si>
  <si>
    <t>Rented Out</t>
  </si>
  <si>
    <t>HMRC 60 day reporting - Click here to report the Capital Gains Tax</t>
  </si>
  <si>
    <t>Total sources of income - tax bands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</si>
</sst>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3" formatCode="_(* #,##0.00_);_(* \(#,##0.00\);_(* &quot;-&quot;??_);_(@_)"/>
    <numFmt numFmtId="164" formatCode="_-* #,##0_-;\-* #,##0_-;_-* &quot;-&quot;_-;_-@_-"/>
    <numFmt numFmtId="165" formatCode="_-&quot;£&quot;* #,##0.00_-;\-&quot;£&quot;* #,##0.00_-;_-&quot;£&quot;* &quot;-&quot;??_-;_-@_-"/>
    <numFmt numFmtId="166" formatCode="_-&quot;£&quot;* #,##0_-;\-&quot;£&quot;* #,##0_-;_-&quot;£&quot;* &quot;-&quot;??_-;_-@_-"/>
    <numFmt numFmtId="167" formatCode="_(&quot;£&quot;* #,##0_);_(&quot;£&quot;* \(#,##0\);_(&quot;£&quot;* &quot;-&quot;??_);_(@_)"/>
    <numFmt numFmtId="168" formatCode="&quot;£&quot;#,##0.00"/>
    <numFmt numFmtId="169" formatCode="&quot;£&quot;#,##0"/>
    <numFmt numFmtId="170" formatCode="dd\-mmm\-yyyy"/>
  </numFmts>
  <fonts count="32" x14ac:knownFonts="1">
    <font>
      <sz val="11"/>
      <color theme="1"/>
      <name val="Calibri"/>
      <family val="2"/>
      <scheme val="minor"/>
    </font>
    <font>
      <sz val="8"/>
      <name val="Calibri"/>
      <family val="2"/>
    </font>
    <font>
      <sz val="11"/>
      <color theme="1"/>
      <name val="Calibri"/>
      <family val="2"/>
      <scheme val="minor"/>
    </font>
    <font>
      <u/>
      <sz val="11"/>
      <color theme="10"/>
      <name val="Calibri"/>
      <family val="2"/>
      <scheme val="minor"/>
    </font>
    <font>
      <sz val="11"/>
      <color theme="1"/>
      <name val="Century Gothic"/>
      <family val="2"/>
    </font>
    <font>
      <b/>
      <sz val="9"/>
      <color theme="1"/>
      <name val="Century Gothic"/>
      <family val="2"/>
    </font>
    <font>
      <b/>
      <sz val="11"/>
      <color theme="1"/>
      <name val="Century Gothic"/>
      <family val="2"/>
    </font>
    <font>
      <sz val="11"/>
      <color rgb="FF000000"/>
      <name val="Century Gothic"/>
      <family val="2"/>
    </font>
    <font>
      <sz val="11"/>
      <color theme="0"/>
      <name val="Century Gothic"/>
      <family val="2"/>
    </font>
    <font>
      <u/>
      <sz val="11"/>
      <color theme="11"/>
      <name val="Calibri"/>
      <family val="2"/>
      <scheme val="minor"/>
    </font>
    <font>
      <b/>
      <sz val="11"/>
      <color theme="1"/>
      <name val="Century Gothic"/>
      <family val="1"/>
    </font>
    <font>
      <b/>
      <sz val="11"/>
      <color rgb="FF202945"/>
      <name val="Century Gothic"/>
      <family val="1"/>
    </font>
    <font>
      <sz val="11"/>
      <color theme="1"/>
      <name val="Century Gothic"/>
      <family val="1"/>
    </font>
    <font>
      <b/>
      <sz val="18"/>
      <color theme="0"/>
      <name val="Century Gothic"/>
      <family val="1"/>
    </font>
    <font>
      <sz val="12"/>
      <color theme="1"/>
      <name val="Century Gothic"/>
      <family val="1"/>
    </font>
    <font>
      <b/>
      <sz val="12"/>
      <color theme="0"/>
      <name val="Century Gothic"/>
      <family val="1"/>
    </font>
    <font>
      <u/>
      <sz val="12"/>
      <color theme="10"/>
      <name val="Century Gothic"/>
      <family val="1"/>
    </font>
    <font>
      <u/>
      <sz val="12"/>
      <color theme="10"/>
      <name val="Calibri"/>
      <family val="2"/>
      <scheme val="minor"/>
    </font>
    <font>
      <b/>
      <sz val="16"/>
      <color theme="1"/>
      <name val="Century Gothic"/>
      <family val="1"/>
    </font>
    <font>
      <sz val="12"/>
      <color theme="0" tint="-0.499984740745262"/>
      <name val="Calibri"/>
      <family val="2"/>
      <scheme val="minor"/>
    </font>
    <font>
      <b/>
      <sz val="12"/>
      <color theme="1"/>
      <name val="Calibri"/>
      <family val="2"/>
      <scheme val="minor"/>
    </font>
    <font>
      <sz val="12"/>
      <color theme="0"/>
      <name val="Century Gothic"/>
      <family val="1"/>
    </font>
    <font>
      <b/>
      <sz val="12"/>
      <color theme="1"/>
      <name val="Century Gothic"/>
      <family val="1"/>
    </font>
    <font>
      <b/>
      <sz val="10"/>
      <color theme="1"/>
      <name val="Century Gothic"/>
      <family val="1"/>
    </font>
    <font>
      <b/>
      <sz val="10"/>
      <color rgb="FFDAC556"/>
      <name val="Century Gothic"/>
      <family val="1"/>
    </font>
    <font>
      <b/>
      <sz val="10"/>
      <color theme="5"/>
      <name val="Century Gothic"/>
      <family val="1"/>
    </font>
    <font>
      <sz val="10"/>
      <color theme="1"/>
      <name val="Century Gothic"/>
      <family val="1"/>
    </font>
    <font>
      <b/>
      <sz val="16"/>
      <color theme="0"/>
      <name val="Century Gothic"/>
      <family val="1"/>
    </font>
    <font>
      <b/>
      <sz val="11"/>
      <color theme="0"/>
      <name val="Century Gothic"/>
      <family val="1"/>
    </font>
    <font>
      <sz val="11"/>
      <color theme="0"/>
      <name val="Century Gothic"/>
      <family val="1"/>
    </font>
    <font>
      <b/>
      <u/>
      <sz val="11"/>
      <color theme="1"/>
      <name val="Century Gothic"/>
      <family val="1"/>
    </font>
    <font>
      <i/>
      <sz val="11"/>
      <color theme="1"/>
      <name val="Century Gothic"/>
      <family val="1"/>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202945"/>
        <bgColor indexed="64"/>
      </patternFill>
    </fill>
  </fills>
  <borders count="18">
    <border>
      <left/>
      <right/>
      <top/>
      <bottom/>
      <diagonal/>
    </border>
    <border>
      <left style="medium">
        <color rgb="FFDAC556"/>
      </left>
      <right style="medium">
        <color rgb="FFDAC556"/>
      </right>
      <top style="medium">
        <color rgb="FFDAC556"/>
      </top>
      <bottom style="medium">
        <color rgb="FFDAC556"/>
      </bottom>
      <diagonal/>
    </border>
    <border>
      <left style="medium">
        <color rgb="FFDAC556"/>
      </left>
      <right/>
      <top style="medium">
        <color rgb="FFDAC556"/>
      </top>
      <bottom style="medium">
        <color rgb="FFDAC556"/>
      </bottom>
      <diagonal/>
    </border>
    <border>
      <left/>
      <right style="medium">
        <color rgb="FFDAC556"/>
      </right>
      <top style="medium">
        <color rgb="FFDAC556"/>
      </top>
      <bottom style="medium">
        <color rgb="FFDAC556"/>
      </bottom>
      <diagonal/>
    </border>
    <border>
      <left/>
      <right/>
      <top style="medium">
        <color rgb="FFDAC556"/>
      </top>
      <bottom/>
      <diagonal/>
    </border>
    <border>
      <left/>
      <right/>
      <top style="thick">
        <color rgb="FF202945"/>
      </top>
      <bottom/>
      <diagonal/>
    </border>
    <border>
      <left/>
      <right/>
      <top/>
      <bottom style="medium">
        <color rgb="FFDAC556"/>
      </bottom>
      <diagonal/>
    </border>
    <border>
      <left style="medium">
        <color rgb="FFDAC556"/>
      </left>
      <right style="medium">
        <color rgb="FFDAC556"/>
      </right>
      <top style="medium">
        <color rgb="FFDAC556"/>
      </top>
      <bottom/>
      <diagonal/>
    </border>
    <border>
      <left style="thick">
        <color rgb="FFDAC556"/>
      </left>
      <right/>
      <top style="thick">
        <color rgb="FFDAC556"/>
      </top>
      <bottom/>
      <diagonal/>
    </border>
    <border>
      <left/>
      <right/>
      <top style="thick">
        <color rgb="FFDAC556"/>
      </top>
      <bottom/>
      <diagonal/>
    </border>
    <border>
      <left style="medium">
        <color rgb="FFDAC556"/>
      </left>
      <right style="medium">
        <color rgb="FFDAC556"/>
      </right>
      <top style="thick">
        <color rgb="FFDAC556"/>
      </top>
      <bottom style="medium">
        <color rgb="FFDAC556"/>
      </bottom>
      <diagonal/>
    </border>
    <border>
      <left/>
      <right style="thick">
        <color rgb="FFDAC556"/>
      </right>
      <top style="thick">
        <color rgb="FFDAC556"/>
      </top>
      <bottom/>
      <diagonal/>
    </border>
    <border>
      <left style="thick">
        <color rgb="FFDAC556"/>
      </left>
      <right/>
      <top/>
      <bottom/>
      <diagonal/>
    </border>
    <border>
      <left/>
      <right style="thick">
        <color rgb="FFDAC556"/>
      </right>
      <top/>
      <bottom/>
      <diagonal/>
    </border>
    <border>
      <left style="medium">
        <color rgb="FFDAC556"/>
      </left>
      <right style="thick">
        <color rgb="FFDAC556"/>
      </right>
      <top style="medium">
        <color rgb="FFDAC556"/>
      </top>
      <bottom style="medium">
        <color rgb="FFDAC556"/>
      </bottom>
      <diagonal/>
    </border>
    <border>
      <left style="thick">
        <color rgb="FFDAC556"/>
      </left>
      <right/>
      <top/>
      <bottom style="thick">
        <color rgb="FFDAC556"/>
      </bottom>
      <diagonal/>
    </border>
    <border>
      <left/>
      <right/>
      <top/>
      <bottom style="thick">
        <color rgb="FFDAC556"/>
      </bottom>
      <diagonal/>
    </border>
    <border>
      <left/>
      <right style="thick">
        <color rgb="FFDAC556"/>
      </right>
      <top/>
      <bottom style="thick">
        <color rgb="FFDAC556"/>
      </bottom>
      <diagonal/>
    </border>
  </borders>
  <cellStyleXfs count="90">
    <xf numFmtId="0" fontId="0" fillId="0" borderId="0"/>
    <xf numFmtId="165" fontId="2" fillId="0" borderId="0" applyFont="0" applyFill="0" applyBorder="0" applyAlignment="0" applyProtection="0"/>
    <xf numFmtId="0" fontId="3" fillId="0" borderId="0" applyNumberForma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43" fontId="2" fillId="0" borderId="0" applyFont="0" applyFill="0" applyBorder="0" applyAlignment="0" applyProtection="0"/>
  </cellStyleXfs>
  <cellXfs count="118">
    <xf numFmtId="0" fontId="0" fillId="0" borderId="0" xfId="0"/>
    <xf numFmtId="0" fontId="4" fillId="2" borderId="0" xfId="0" applyFont="1" applyFill="1" applyProtection="1">
      <protection hidden="1"/>
    </xf>
    <xf numFmtId="166" fontId="4" fillId="2" borderId="0" xfId="1" applyNumberFormat="1" applyFont="1" applyFill="1" applyProtection="1">
      <protection hidden="1"/>
    </xf>
    <xf numFmtId="0" fontId="5" fillId="2" borderId="0" xfId="0" applyFont="1" applyFill="1" applyProtection="1">
      <protection hidden="1"/>
    </xf>
    <xf numFmtId="0" fontId="3" fillId="2" borderId="0" xfId="2" applyFill="1" applyProtection="1">
      <protection hidden="1"/>
    </xf>
    <xf numFmtId="0" fontId="6" fillId="2" borderId="0" xfId="0" applyFont="1" applyFill="1" applyProtection="1">
      <protection hidden="1"/>
    </xf>
    <xf numFmtId="0" fontId="7" fillId="3" borderId="0" xfId="0" applyFont="1" applyFill="1" applyProtection="1">
      <protection hidden="1"/>
    </xf>
    <xf numFmtId="166" fontId="6" fillId="2" borderId="0" xfId="1" applyNumberFormat="1" applyFont="1" applyFill="1" applyProtection="1">
      <protection hidden="1"/>
    </xf>
    <xf numFmtId="0" fontId="4" fillId="2" borderId="0" xfId="0" applyFont="1" applyFill="1" applyBorder="1" applyProtection="1">
      <protection hidden="1"/>
    </xf>
    <xf numFmtId="166" fontId="8" fillId="2" borderId="0" xfId="1" applyNumberFormat="1" applyFont="1" applyFill="1" applyProtection="1">
      <protection hidden="1"/>
    </xf>
    <xf numFmtId="9" fontId="4" fillId="2" borderId="0" xfId="0" applyNumberFormat="1" applyFont="1" applyFill="1" applyProtection="1">
      <protection hidden="1"/>
    </xf>
    <xf numFmtId="0" fontId="8" fillId="2" borderId="0" xfId="0" applyFont="1" applyFill="1" applyProtection="1">
      <protection hidden="1"/>
    </xf>
    <xf numFmtId="9" fontId="8" fillId="4" borderId="1" xfId="3" applyFont="1" applyFill="1" applyBorder="1" applyProtection="1">
      <protection locked="0" hidden="1"/>
    </xf>
    <xf numFmtId="164" fontId="8" fillId="4" borderId="1" xfId="1" applyNumberFormat="1" applyFont="1" applyFill="1" applyBorder="1" applyProtection="1">
      <protection locked="0" hidden="1"/>
    </xf>
    <xf numFmtId="166" fontId="8" fillId="4" borderId="1" xfId="1" applyNumberFormat="1" applyFont="1" applyFill="1" applyBorder="1" applyProtection="1">
      <protection locked="0" hidden="1"/>
    </xf>
    <xf numFmtId="0" fontId="4" fillId="2" borderId="0" xfId="0" applyFont="1" applyFill="1" applyAlignment="1" applyProtection="1">
      <alignment vertical="center" wrapText="1"/>
      <protection hidden="1"/>
    </xf>
    <xf numFmtId="0" fontId="3" fillId="2" borderId="0" xfId="2" applyFill="1" applyAlignment="1" applyProtection="1">
      <alignment vertical="center" wrapText="1"/>
      <protection hidden="1"/>
    </xf>
    <xf numFmtId="0" fontId="4" fillId="2" borderId="0" xfId="1" applyNumberFormat="1" applyFont="1" applyFill="1" applyBorder="1" applyAlignment="1" applyProtection="1">
      <alignment horizontal="center"/>
      <protection hidden="1"/>
    </xf>
    <xf numFmtId="168" fontId="6" fillId="2" borderId="0" xfId="1" applyNumberFormat="1" applyFont="1" applyFill="1" applyProtection="1">
      <protection hidden="1"/>
    </xf>
    <xf numFmtId="168" fontId="4" fillId="2" borderId="0" xfId="1" applyNumberFormat="1" applyFont="1" applyFill="1" applyProtection="1">
      <protection hidden="1"/>
    </xf>
    <xf numFmtId="166" fontId="4" fillId="2" borderId="1" xfId="1" applyNumberFormat="1" applyFont="1" applyFill="1" applyBorder="1" applyProtection="1">
      <protection locked="0" hidden="1"/>
    </xf>
    <xf numFmtId="166" fontId="10" fillId="2" borderId="1" xfId="1" applyNumberFormat="1" applyFont="1" applyFill="1" applyBorder="1" applyProtection="1">
      <protection locked="0" hidden="1"/>
    </xf>
    <xf numFmtId="169" fontId="4" fillId="2" borderId="0" xfId="1" applyNumberFormat="1" applyFont="1" applyFill="1" applyProtection="1">
      <protection hidden="1"/>
    </xf>
    <xf numFmtId="0" fontId="12" fillId="2" borderId="0" xfId="0" applyFont="1" applyFill="1" applyBorder="1" applyProtection="1">
      <protection hidden="1"/>
    </xf>
    <xf numFmtId="0" fontId="12" fillId="2" borderId="0" xfId="0" applyFont="1" applyFill="1" applyBorder="1" applyAlignment="1" applyProtection="1">
      <alignment horizontal="center"/>
      <protection hidden="1"/>
    </xf>
    <xf numFmtId="0" fontId="12" fillId="2" borderId="0" xfId="0" applyFont="1" applyFill="1" applyProtection="1">
      <protection hidden="1"/>
    </xf>
    <xf numFmtId="0" fontId="12" fillId="2" borderId="0" xfId="0" applyFont="1" applyFill="1"/>
    <xf numFmtId="0" fontId="12" fillId="0" borderId="0" xfId="0" applyFont="1"/>
    <xf numFmtId="0" fontId="4" fillId="2" borderId="3" xfId="1" applyNumberFormat="1" applyFont="1" applyFill="1" applyBorder="1" applyAlignment="1" applyProtection="1">
      <alignment horizontal="center"/>
    </xf>
    <xf numFmtId="0" fontId="8" fillId="4" borderId="1" xfId="89" applyNumberFormat="1" applyFont="1" applyFill="1" applyBorder="1" applyAlignment="1" applyProtection="1">
      <alignment horizontal="left"/>
      <protection locked="0" hidden="1"/>
    </xf>
    <xf numFmtId="0" fontId="14" fillId="2" borderId="0" xfId="0" applyFont="1" applyFill="1" applyBorder="1" applyProtection="1">
      <protection hidden="1"/>
    </xf>
    <xf numFmtId="0" fontId="14" fillId="2" borderId="0" xfId="0" applyFont="1" applyFill="1" applyBorder="1" applyAlignment="1" applyProtection="1">
      <alignment horizontal="center"/>
      <protection hidden="1"/>
    </xf>
    <xf numFmtId="0" fontId="14" fillId="2" borderId="0" xfId="0" applyFont="1" applyFill="1"/>
    <xf numFmtId="0" fontId="14" fillId="2" borderId="0" xfId="0" applyFont="1" applyFill="1" applyAlignment="1">
      <alignment horizontal="center"/>
    </xf>
    <xf numFmtId="0" fontId="16" fillId="2" borderId="0" xfId="2" applyFont="1" applyFill="1" applyAlignment="1">
      <alignment horizontal="center"/>
    </xf>
    <xf numFmtId="0" fontId="17" fillId="2" borderId="0" xfId="2" applyFont="1" applyFill="1" applyAlignment="1">
      <alignment horizontal="center"/>
    </xf>
    <xf numFmtId="0" fontId="14" fillId="0" borderId="0" xfId="0" applyFont="1"/>
    <xf numFmtId="0" fontId="14" fillId="0" borderId="0" xfId="0" applyFont="1" applyAlignment="1">
      <alignment horizontal="center"/>
    </xf>
    <xf numFmtId="0" fontId="18" fillId="2" borderId="0" xfId="0" applyFont="1" applyFill="1" applyAlignment="1" applyProtection="1">
      <alignment vertical="center"/>
      <protection hidden="1"/>
    </xf>
    <xf numFmtId="0" fontId="19" fillId="2" borderId="5" xfId="0" applyFont="1" applyFill="1" applyBorder="1" applyAlignment="1">
      <alignment vertical="center"/>
    </xf>
    <xf numFmtId="0" fontId="18" fillId="2" borderId="5" xfId="0" applyFont="1" applyFill="1" applyBorder="1" applyAlignment="1">
      <alignment vertical="center" wrapText="1"/>
    </xf>
    <xf numFmtId="0" fontId="18" fillId="2" borderId="0" xfId="0" applyFont="1" applyFill="1" applyAlignment="1">
      <alignment vertical="center" wrapText="1"/>
    </xf>
    <xf numFmtId="0" fontId="19" fillId="2" borderId="0" xfId="0" applyFont="1" applyFill="1" applyAlignment="1">
      <alignment vertical="center"/>
    </xf>
    <xf numFmtId="0" fontId="10" fillId="2" borderId="0" xfId="0" applyFont="1" applyFill="1" applyAlignment="1">
      <alignment vertical="center" wrapText="1"/>
    </xf>
    <xf numFmtId="0" fontId="0" fillId="2" borderId="0" xfId="0" applyFill="1" applyAlignment="1">
      <alignment vertical="center"/>
    </xf>
    <xf numFmtId="0" fontId="12" fillId="2" borderId="0" xfId="0" applyFont="1" applyFill="1" applyAlignment="1">
      <alignment vertical="center" wrapText="1"/>
    </xf>
    <xf numFmtId="0" fontId="0" fillId="2" borderId="0" xfId="0" applyFill="1" applyAlignment="1" applyProtection="1">
      <alignment vertical="center"/>
      <protection hidden="1"/>
    </xf>
    <xf numFmtId="0" fontId="14" fillId="2" borderId="0" xfId="0" applyFont="1" applyFill="1" applyAlignment="1" applyProtection="1">
      <alignment vertical="center"/>
      <protection hidden="1"/>
    </xf>
    <xf numFmtId="0" fontId="22" fillId="2" borderId="0" xfId="0" applyFont="1" applyFill="1" applyAlignment="1" applyProtection="1">
      <alignment horizontal="center" vertical="center"/>
      <protection hidden="1"/>
    </xf>
    <xf numFmtId="0" fontId="14" fillId="4" borderId="0" xfId="0" applyFont="1" applyFill="1" applyAlignment="1" applyProtection="1">
      <alignment vertical="center"/>
      <protection hidden="1"/>
    </xf>
    <xf numFmtId="0" fontId="22" fillId="4" borderId="0" xfId="0" applyFont="1" applyFill="1" applyAlignment="1" applyProtection="1">
      <alignment horizontal="center" vertical="center"/>
      <protection hidden="1"/>
    </xf>
    <xf numFmtId="0" fontId="15" fillId="4" borderId="0" xfId="0" applyFont="1" applyFill="1" applyAlignment="1" applyProtection="1">
      <alignment vertical="center"/>
      <protection hidden="1"/>
    </xf>
    <xf numFmtId="164" fontId="15" fillId="4" borderId="0" xfId="0" applyNumberFormat="1" applyFont="1" applyFill="1" applyAlignment="1" applyProtection="1">
      <alignment horizontal="center" vertical="center"/>
      <protection hidden="1"/>
    </xf>
    <xf numFmtId="0" fontId="28" fillId="4" borderId="0" xfId="0" applyFont="1" applyFill="1" applyProtection="1">
      <protection hidden="1"/>
    </xf>
    <xf numFmtId="0" fontId="29" fillId="4" borderId="0" xfId="0" applyFont="1" applyFill="1" applyProtection="1">
      <protection hidden="1"/>
    </xf>
    <xf numFmtId="166" fontId="29" fillId="4" borderId="0" xfId="1" applyNumberFormat="1" applyFont="1" applyFill="1" applyProtection="1">
      <protection hidden="1"/>
    </xf>
    <xf numFmtId="0" fontId="3" fillId="2" borderId="0" xfId="2" applyFill="1" applyProtection="1">
      <protection locked="0" hidden="1"/>
    </xf>
    <xf numFmtId="0" fontId="8" fillId="4" borderId="1" xfId="89" applyNumberFormat="1" applyFont="1" applyFill="1" applyBorder="1" applyAlignment="1" applyProtection="1">
      <alignment horizontal="left" shrinkToFit="1"/>
      <protection locked="0" hidden="1"/>
    </xf>
    <xf numFmtId="0" fontId="30" fillId="2" borderId="0" xfId="0" applyFont="1" applyFill="1" applyProtection="1">
      <protection hidden="1"/>
    </xf>
    <xf numFmtId="0" fontId="10" fillId="2" borderId="7" xfId="1" applyNumberFormat="1" applyFont="1" applyFill="1" applyBorder="1" applyAlignment="1" applyProtection="1">
      <alignment horizontal="center"/>
    </xf>
    <xf numFmtId="0" fontId="12" fillId="2" borderId="14" xfId="1" applyNumberFormat="1" applyFont="1" applyFill="1" applyBorder="1" applyAlignment="1" applyProtection="1">
      <alignment horizontal="center"/>
    </xf>
    <xf numFmtId="0" fontId="4" fillId="2" borderId="14" xfId="89" applyNumberFormat="1" applyFont="1" applyFill="1" applyBorder="1" applyAlignment="1" applyProtection="1">
      <alignment horizontal="center"/>
      <protection hidden="1"/>
    </xf>
    <xf numFmtId="0" fontId="10" fillId="2" borderId="14" xfId="89" applyNumberFormat="1" applyFont="1" applyFill="1" applyBorder="1" applyAlignment="1" applyProtection="1">
      <alignment horizontal="center"/>
      <protection hidden="1"/>
    </xf>
    <xf numFmtId="0" fontId="31" fillId="2" borderId="0" xfId="0" applyFont="1" applyFill="1" applyProtection="1">
      <protection hidden="1"/>
    </xf>
    <xf numFmtId="0" fontId="12" fillId="2" borderId="0" xfId="0" applyFont="1" applyFill="1" applyProtection="1"/>
    <xf numFmtId="0" fontId="12" fillId="2" borderId="0" xfId="0" applyFont="1" applyFill="1" applyAlignment="1" applyProtection="1">
      <alignment horizontal="center"/>
    </xf>
    <xf numFmtId="0" fontId="10" fillId="2" borderId="8" xfId="0" applyFont="1" applyFill="1" applyBorder="1" applyProtection="1"/>
    <xf numFmtId="0" fontId="12" fillId="2" borderId="9" xfId="0" applyFont="1" applyFill="1" applyBorder="1" applyProtection="1"/>
    <xf numFmtId="0" fontId="12" fillId="2" borderId="11" xfId="0" applyFont="1" applyFill="1" applyBorder="1" applyProtection="1"/>
    <xf numFmtId="0" fontId="10" fillId="2" borderId="12" xfId="0" applyFont="1" applyFill="1" applyBorder="1" applyProtection="1"/>
    <xf numFmtId="0" fontId="12" fillId="2" borderId="0" xfId="0" applyFont="1" applyFill="1" applyBorder="1" applyProtection="1"/>
    <xf numFmtId="0" fontId="12" fillId="2" borderId="13" xfId="0" applyFont="1" applyFill="1" applyBorder="1" applyProtection="1"/>
    <xf numFmtId="0" fontId="12" fillId="2" borderId="12" xfId="0" applyFont="1" applyFill="1" applyBorder="1" applyProtection="1"/>
    <xf numFmtId="0" fontId="12" fillId="2" borderId="0" xfId="0" applyFont="1" applyFill="1" applyBorder="1" applyAlignment="1" applyProtection="1">
      <alignment horizontal="center"/>
    </xf>
    <xf numFmtId="0" fontId="12" fillId="2" borderId="15" xfId="0" applyFont="1" applyFill="1" applyBorder="1" applyProtection="1"/>
    <xf numFmtId="0" fontId="12" fillId="2" borderId="16" xfId="0" applyFont="1" applyFill="1" applyBorder="1" applyProtection="1"/>
    <xf numFmtId="0" fontId="12" fillId="2" borderId="16" xfId="0" applyFont="1" applyFill="1" applyBorder="1" applyAlignment="1" applyProtection="1">
      <alignment horizontal="center"/>
    </xf>
    <xf numFmtId="0" fontId="12" fillId="2" borderId="17" xfId="0" applyFont="1" applyFill="1" applyBorder="1" applyAlignment="1" applyProtection="1">
      <alignment horizontal="center"/>
    </xf>
    <xf numFmtId="0" fontId="10" fillId="2" borderId="0" xfId="0" applyFont="1" applyFill="1" applyProtection="1"/>
    <xf numFmtId="0" fontId="10" fillId="2" borderId="0" xfId="0" applyFont="1" applyFill="1" applyAlignment="1" applyProtection="1">
      <alignment horizontal="center"/>
    </xf>
    <xf numFmtId="0" fontId="12" fillId="0" borderId="0" xfId="0" applyFont="1" applyProtection="1"/>
    <xf numFmtId="0" fontId="12" fillId="0" borderId="0" xfId="0" applyFont="1" applyAlignment="1" applyProtection="1">
      <alignment horizontal="center"/>
    </xf>
    <xf numFmtId="166" fontId="4" fillId="2" borderId="0" xfId="0" applyNumberFormat="1" applyFont="1" applyFill="1" applyProtection="1">
      <protection hidden="1"/>
    </xf>
    <xf numFmtId="170" fontId="4" fillId="2" borderId="1" xfId="89" applyNumberFormat="1" applyFont="1" applyFill="1" applyBorder="1" applyAlignment="1" applyProtection="1">
      <alignment horizontal="center"/>
      <protection hidden="1"/>
    </xf>
    <xf numFmtId="170" fontId="8" fillId="4" borderId="3" xfId="1" applyNumberFormat="1" applyFont="1" applyFill="1" applyBorder="1" applyAlignment="1" applyProtection="1">
      <alignment horizontal="center"/>
      <protection locked="0" hidden="1"/>
    </xf>
    <xf numFmtId="170" fontId="8" fillId="4" borderId="1" xfId="89" applyNumberFormat="1" applyFont="1" applyFill="1" applyBorder="1" applyAlignment="1" applyProtection="1">
      <alignment horizontal="center"/>
      <protection locked="0" hidden="1"/>
    </xf>
    <xf numFmtId="170" fontId="4" fillId="2" borderId="10" xfId="89" applyNumberFormat="1" applyFont="1" applyFill="1" applyBorder="1" applyAlignment="1" applyProtection="1">
      <alignment horizontal="center"/>
      <protection hidden="1"/>
    </xf>
    <xf numFmtId="166" fontId="8" fillId="4" borderId="1" xfId="1" applyNumberFormat="1" applyFont="1" applyFill="1" applyBorder="1" applyAlignment="1" applyProtection="1">
      <alignment horizontal="left"/>
      <protection locked="0" hidden="1"/>
    </xf>
    <xf numFmtId="170" fontId="8" fillId="4" borderId="2" xfId="1" applyNumberFormat="1" applyFont="1" applyFill="1" applyBorder="1" applyAlignment="1" applyProtection="1">
      <alignment horizontal="center"/>
      <protection locked="0" hidden="1"/>
    </xf>
    <xf numFmtId="170" fontId="8" fillId="4" borderId="3" xfId="1" applyNumberFormat="1" applyFont="1" applyFill="1" applyBorder="1" applyAlignment="1" applyProtection="1">
      <alignment horizontal="center"/>
      <protection locked="0" hidden="1"/>
    </xf>
    <xf numFmtId="169" fontId="11" fillId="2" borderId="2" xfId="1" applyNumberFormat="1" applyFont="1" applyFill="1" applyBorder="1" applyAlignment="1" applyProtection="1">
      <alignment horizontal="center"/>
      <protection hidden="1"/>
    </xf>
    <xf numFmtId="169" fontId="11" fillId="2" borderId="3" xfId="1" applyNumberFormat="1" applyFont="1" applyFill="1" applyBorder="1" applyAlignment="1" applyProtection="1">
      <alignment horizontal="center"/>
      <protection hidden="1"/>
    </xf>
    <xf numFmtId="0" fontId="29" fillId="4" borderId="0" xfId="0" applyFont="1" applyFill="1" applyAlignment="1" applyProtection="1">
      <alignment horizontal="left" vertical="center" wrapText="1" shrinkToFit="1"/>
      <protection locked="0" hidden="1"/>
    </xf>
    <xf numFmtId="5" fontId="10" fillId="2" borderId="2" xfId="1" applyNumberFormat="1" applyFont="1" applyFill="1" applyBorder="1" applyAlignment="1" applyProtection="1">
      <alignment horizontal="center"/>
      <protection locked="0" hidden="1"/>
    </xf>
    <xf numFmtId="5" fontId="10" fillId="2" borderId="3" xfId="1" applyNumberFormat="1" applyFont="1" applyFill="1" applyBorder="1" applyAlignment="1" applyProtection="1">
      <alignment horizontal="center"/>
      <protection locked="0" hidden="1"/>
    </xf>
    <xf numFmtId="5" fontId="8" fillId="4" borderId="2" xfId="1" applyNumberFormat="1" applyFont="1" applyFill="1" applyBorder="1" applyAlignment="1" applyProtection="1">
      <alignment horizontal="center"/>
      <protection locked="0" hidden="1"/>
    </xf>
    <xf numFmtId="5" fontId="8" fillId="4" borderId="3" xfId="1" applyNumberFormat="1" applyFont="1" applyFill="1" applyBorder="1" applyAlignment="1" applyProtection="1">
      <alignment horizontal="center"/>
      <protection locked="0" hidden="1"/>
    </xf>
    <xf numFmtId="0" fontId="3" fillId="2" borderId="0" xfId="2" applyFill="1" applyAlignment="1" applyProtection="1">
      <alignment horizontal="center"/>
      <protection hidden="1"/>
    </xf>
    <xf numFmtId="5" fontId="8" fillId="4" borderId="2" xfId="1" applyNumberFormat="1" applyFont="1" applyFill="1" applyBorder="1" applyAlignment="1" applyProtection="1">
      <alignment horizontal="center" vertical="center" wrapText="1"/>
      <protection locked="0" hidden="1"/>
    </xf>
    <xf numFmtId="5" fontId="8" fillId="4" borderId="3" xfId="1" applyNumberFormat="1" applyFont="1" applyFill="1" applyBorder="1" applyAlignment="1" applyProtection="1">
      <alignment horizontal="center" vertical="center" wrapText="1"/>
      <protection locked="0" hidden="1"/>
    </xf>
    <xf numFmtId="0" fontId="10" fillId="2" borderId="4" xfId="1" applyNumberFormat="1" applyFont="1" applyFill="1" applyBorder="1" applyAlignment="1" applyProtection="1">
      <alignment horizontal="center"/>
      <protection hidden="1"/>
    </xf>
    <xf numFmtId="0" fontId="4" fillId="2" borderId="2" xfId="1" applyNumberFormat="1" applyFont="1" applyFill="1" applyBorder="1" applyAlignment="1" applyProtection="1">
      <alignment horizontal="center"/>
      <protection locked="0" hidden="1"/>
    </xf>
    <xf numFmtId="0" fontId="4" fillId="2" borderId="3" xfId="1" applyNumberFormat="1" applyFont="1" applyFill="1" applyBorder="1" applyAlignment="1" applyProtection="1">
      <alignment horizontal="center"/>
      <protection locked="0" hidden="1"/>
    </xf>
    <xf numFmtId="0" fontId="26" fillId="2" borderId="0" xfId="0" applyFont="1" applyFill="1" applyAlignment="1">
      <alignment horizontal="left" vertical="center" wrapText="1"/>
    </xf>
    <xf numFmtId="0" fontId="27" fillId="4" borderId="0" xfId="0" applyFont="1" applyFill="1" applyAlignment="1" applyProtection="1">
      <alignment horizontal="center" vertical="center"/>
      <protection hidden="1"/>
    </xf>
    <xf numFmtId="0" fontId="18" fillId="2" borderId="5" xfId="0" applyFont="1" applyFill="1" applyBorder="1" applyAlignment="1">
      <alignment horizontal="center" vertical="center" wrapText="1"/>
    </xf>
    <xf numFmtId="0" fontId="20" fillId="2" borderId="0" xfId="0" applyFont="1" applyFill="1" applyAlignment="1">
      <alignment horizontal="right" vertical="center"/>
    </xf>
    <xf numFmtId="0" fontId="23" fillId="2" borderId="0" xfId="0" applyFont="1" applyFill="1" applyAlignment="1">
      <alignment horizontal="left" vertical="center" wrapText="1"/>
    </xf>
    <xf numFmtId="166" fontId="3" fillId="2" borderId="6" xfId="2" applyNumberFormat="1" applyFill="1" applyBorder="1" applyAlignment="1" applyProtection="1">
      <alignment horizontal="center"/>
      <protection hidden="1"/>
    </xf>
    <xf numFmtId="0" fontId="10" fillId="2" borderId="2" xfId="1" applyNumberFormat="1" applyFont="1" applyFill="1" applyBorder="1" applyAlignment="1" applyProtection="1">
      <alignment horizontal="center"/>
      <protection locked="0" hidden="1"/>
    </xf>
    <xf numFmtId="0" fontId="10" fillId="2" borderId="3" xfId="1" applyNumberFormat="1" applyFont="1" applyFill="1" applyBorder="1" applyAlignment="1" applyProtection="1">
      <alignment horizontal="center"/>
      <protection locked="0" hidden="1"/>
    </xf>
    <xf numFmtId="15" fontId="8" fillId="4" borderId="1" xfId="1" applyNumberFormat="1" applyFont="1" applyFill="1" applyBorder="1" applyAlignment="1" applyProtection="1">
      <alignment horizontal="center"/>
      <protection locked="0" hidden="1"/>
    </xf>
    <xf numFmtId="167" fontId="14" fillId="2" borderId="2" xfId="1" applyNumberFormat="1" applyFont="1" applyFill="1" applyBorder="1" applyAlignment="1">
      <alignment horizontal="center" vertical="center"/>
    </xf>
    <xf numFmtId="167" fontId="14" fillId="2" borderId="3" xfId="1" applyNumberFormat="1" applyFont="1" applyFill="1" applyBorder="1" applyAlignment="1">
      <alignment horizontal="center" vertical="center"/>
    </xf>
    <xf numFmtId="167" fontId="21" fillId="4" borderId="2" xfId="1" applyNumberFormat="1" applyFont="1" applyFill="1" applyBorder="1" applyAlignment="1">
      <alignment horizontal="center" vertical="center"/>
    </xf>
    <xf numFmtId="167" fontId="21" fillId="4" borderId="3" xfId="1" applyNumberFormat="1" applyFont="1" applyFill="1" applyBorder="1" applyAlignment="1">
      <alignment horizontal="center" vertical="center"/>
    </xf>
    <xf numFmtId="0" fontId="13" fillId="4" borderId="0" xfId="0" applyFont="1" applyFill="1" applyAlignment="1" applyProtection="1">
      <alignment horizontal="center"/>
      <protection hidden="1"/>
    </xf>
    <xf numFmtId="0" fontId="15" fillId="4" borderId="0" xfId="0" applyFont="1" applyFill="1" applyAlignment="1" applyProtection="1">
      <alignment horizontal="center"/>
      <protection hidden="1"/>
    </xf>
  </cellXfs>
  <cellStyles count="90">
    <cellStyle name="Comma" xfId="89" builtinId="3"/>
    <cellStyle name="Currency" xfId="1" builtinId="4"/>
    <cellStyle name="Followed Hyperlink" xfId="30" builtinId="9" hidden="1"/>
    <cellStyle name="Followed Hyperlink" xfId="75" builtinId="9" hidden="1"/>
    <cellStyle name="Followed Hyperlink" xfId="40" builtinId="9" hidden="1"/>
    <cellStyle name="Followed Hyperlink" xfId="64" builtinId="9" hidden="1"/>
    <cellStyle name="Followed Hyperlink" xfId="43" builtinId="9" hidden="1"/>
    <cellStyle name="Followed Hyperlink" xfId="14" builtinId="9" hidden="1"/>
    <cellStyle name="Followed Hyperlink" xfId="46" builtinId="9" hidden="1"/>
    <cellStyle name="Followed Hyperlink" xfId="41" builtinId="9" hidden="1"/>
    <cellStyle name="Followed Hyperlink" xfId="8" builtinId="9" hidden="1"/>
    <cellStyle name="Followed Hyperlink" xfId="39" builtinId="9" hidden="1"/>
    <cellStyle name="Followed Hyperlink" xfId="50" builtinId="9" hidden="1"/>
    <cellStyle name="Followed Hyperlink" xfId="52" builtinId="9" hidden="1"/>
    <cellStyle name="Followed Hyperlink" xfId="71" builtinId="9" hidden="1"/>
    <cellStyle name="Followed Hyperlink" xfId="60" builtinId="9" hidden="1"/>
    <cellStyle name="Followed Hyperlink" xfId="69" builtinId="9" hidden="1"/>
    <cellStyle name="Followed Hyperlink" xfId="80" builtinId="9" hidden="1"/>
    <cellStyle name="Followed Hyperlink" xfId="82" builtinId="9" hidden="1"/>
    <cellStyle name="Followed Hyperlink" xfId="18" builtinId="9" hidden="1"/>
    <cellStyle name="Followed Hyperlink" xfId="38" builtinId="9" hidden="1"/>
    <cellStyle name="Followed Hyperlink" xfId="67" builtinId="9" hidden="1"/>
    <cellStyle name="Followed Hyperlink" xfId="61" builtinId="9" hidden="1"/>
    <cellStyle name="Followed Hyperlink" xfId="86" builtinId="9" hidden="1"/>
    <cellStyle name="Followed Hyperlink" xfId="85" builtinId="9" hidden="1"/>
    <cellStyle name="Followed Hyperlink" xfId="87" builtinId="9" hidden="1"/>
    <cellStyle name="Followed Hyperlink" xfId="47" builtinId="9" hidden="1"/>
    <cellStyle name="Followed Hyperlink" xfId="63" builtinId="9" hidden="1"/>
    <cellStyle name="Followed Hyperlink" xfId="37" builtinId="9" hidden="1"/>
    <cellStyle name="Followed Hyperlink" xfId="53" builtinId="9" hidden="1"/>
    <cellStyle name="Followed Hyperlink" xfId="11" builtinId="9" hidden="1"/>
    <cellStyle name="Followed Hyperlink" xfId="25" builtinId="9" hidden="1"/>
    <cellStyle name="Followed Hyperlink" xfId="35" builtinId="9" hidden="1"/>
    <cellStyle name="Followed Hyperlink" xfId="10" builtinId="9" hidden="1"/>
    <cellStyle name="Followed Hyperlink" xfId="13" builtinId="9" hidden="1"/>
    <cellStyle name="Followed Hyperlink" xfId="88" builtinId="9" hidden="1"/>
    <cellStyle name="Followed Hyperlink" xfId="32" builtinId="9" hidden="1"/>
    <cellStyle name="Followed Hyperlink" xfId="26" builtinId="9" hidden="1"/>
    <cellStyle name="Followed Hyperlink" xfId="59" builtinId="9" hidden="1"/>
    <cellStyle name="Followed Hyperlink" xfId="68" builtinId="9" hidden="1"/>
    <cellStyle name="Followed Hyperlink" xfId="58" builtinId="9" hidden="1"/>
    <cellStyle name="Followed Hyperlink" xfId="24" builtinId="9" hidden="1"/>
    <cellStyle name="Followed Hyperlink" xfId="73" builtinId="9" hidden="1"/>
    <cellStyle name="Followed Hyperlink" xfId="62" builtinId="9" hidden="1"/>
    <cellStyle name="Followed Hyperlink" xfId="27" builtinId="9" hidden="1"/>
    <cellStyle name="Followed Hyperlink" xfId="57" builtinId="9" hidden="1"/>
    <cellStyle name="Followed Hyperlink" xfId="76" builtinId="9" hidden="1"/>
    <cellStyle name="Followed Hyperlink" xfId="56" builtinId="9" hidden="1"/>
    <cellStyle name="Followed Hyperlink" xfId="36" builtinId="9" hidden="1"/>
    <cellStyle name="Followed Hyperlink" xfId="66" builtinId="9" hidden="1"/>
    <cellStyle name="Followed Hyperlink" xfId="22" builtinId="9" hidden="1"/>
    <cellStyle name="Followed Hyperlink" xfId="45" builtinId="9" hidden="1"/>
    <cellStyle name="Followed Hyperlink" xfId="15" builtinId="9" hidden="1"/>
    <cellStyle name="Followed Hyperlink" xfId="70" builtinId="9" hidden="1"/>
    <cellStyle name="Followed Hyperlink" xfId="83" builtinId="9" hidden="1"/>
    <cellStyle name="Followed Hyperlink" xfId="48" builtinId="9" hidden="1"/>
    <cellStyle name="Followed Hyperlink" xfId="21" builtinId="9" hidden="1"/>
    <cellStyle name="Followed Hyperlink" xfId="44" builtinId="9" hidden="1"/>
    <cellStyle name="Followed Hyperlink" xfId="34" builtinId="9" hidden="1"/>
    <cellStyle name="Followed Hyperlink" xfId="33" builtinId="9" hidden="1"/>
    <cellStyle name="Followed Hyperlink" xfId="77" builtinId="9" hidden="1"/>
    <cellStyle name="Followed Hyperlink" xfId="19" builtinId="9" hidden="1"/>
    <cellStyle name="Followed Hyperlink" xfId="16" builtinId="9" hidden="1"/>
    <cellStyle name="Followed Hyperlink" xfId="31" builtinId="9" hidden="1"/>
    <cellStyle name="Followed Hyperlink" xfId="29" builtinId="9" hidden="1"/>
    <cellStyle name="Followed Hyperlink" xfId="9" builtinId="9" hidden="1"/>
    <cellStyle name="Followed Hyperlink" xfId="17" builtinId="9" hidden="1"/>
    <cellStyle name="Followed Hyperlink" xfId="12" builtinId="9" hidden="1"/>
    <cellStyle name="Followed Hyperlink" xfId="81" builtinId="9" hidden="1"/>
    <cellStyle name="Followed Hyperlink" xfId="65" builtinId="9" hidden="1"/>
    <cellStyle name="Followed Hyperlink" xfId="84" builtinId="9" hidden="1"/>
    <cellStyle name="Followed Hyperlink" xfId="72" builtinId="9" hidden="1"/>
    <cellStyle name="Followed Hyperlink" xfId="4" builtinId="9" hidden="1"/>
    <cellStyle name="Followed Hyperlink" xfId="28" builtinId="9" hidden="1"/>
    <cellStyle name="Followed Hyperlink" xfId="55" builtinId="9" hidden="1"/>
    <cellStyle name="Followed Hyperlink" xfId="20" builtinId="9" hidden="1"/>
    <cellStyle name="Followed Hyperlink" xfId="49" builtinId="9" hidden="1"/>
    <cellStyle name="Followed Hyperlink" xfId="7" builtinId="9" hidden="1"/>
    <cellStyle name="Followed Hyperlink" xfId="78" builtinId="9" hidden="1"/>
    <cellStyle name="Followed Hyperlink" xfId="6" builtinId="9" hidden="1"/>
    <cellStyle name="Followed Hyperlink" xfId="79" builtinId="9" hidden="1"/>
    <cellStyle name="Followed Hyperlink" xfId="5" builtinId="9" hidden="1"/>
    <cellStyle name="Followed Hyperlink" xfId="51" builtinId="9" hidden="1"/>
    <cellStyle name="Followed Hyperlink" xfId="54" builtinId="9" hidden="1"/>
    <cellStyle name="Followed Hyperlink" xfId="42" builtinId="9" hidden="1"/>
    <cellStyle name="Followed Hyperlink" xfId="23" builtinId="9" hidden="1"/>
    <cellStyle name="Followed Hyperlink" xfId="74" builtinId="9" hidden="1"/>
    <cellStyle name="Hyperlink" xfId="2" builtinId="8"/>
    <cellStyle name="Normal" xfId="0" builtinId="0"/>
    <cellStyle name="Per cent" xfId="3" builtinId="5"/>
  </cellStyles>
  <dxfs count="1">
    <dxf>
      <font>
        <color rgb="FF9C0006"/>
      </font>
      <fill>
        <patternFill>
          <bgColor rgb="FFFFC7CE"/>
        </patternFill>
      </fill>
    </dxf>
  </dxfs>
  <tableStyles count="0" defaultTableStyle="TableStyleMedium9" defaultPivotStyle="PivotStyleMedium4"/>
  <colors>
    <mruColors>
      <color rgb="FFDAC556"/>
      <color rgb="FF2029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youtu.be/JDo6enQMtlw" TargetMode="External"/><Relationship Id="rId1" Type="http://schemas.openxmlformats.org/officeDocument/2006/relationships/image" Target="../media/image1.tiff"/><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1326781</xdr:colOff>
      <xdr:row>4</xdr:row>
      <xdr:rowOff>631104</xdr:rowOff>
    </xdr:from>
    <xdr:to>
      <xdr:col>0</xdr:col>
      <xdr:colOff>2747609</xdr:colOff>
      <xdr:row>5</xdr:row>
      <xdr:rowOff>287005</xdr:rowOff>
    </xdr:to>
    <xdr:pic>
      <xdr:nvPicPr>
        <xdr:cNvPr id="4" name="Picture 3">
          <a:extLst>
            <a:ext uri="{FF2B5EF4-FFF2-40B4-BE49-F238E27FC236}">
              <a16:creationId xmlns:a16="http://schemas.microsoft.com/office/drawing/2014/main" id="{CD99ED47-B02F-E942-A344-B1957573DA1C}"/>
            </a:ext>
          </a:extLst>
        </xdr:cNvPr>
        <xdr:cNvPicPr>
          <a:picLocks noChangeAspect="1"/>
        </xdr:cNvPicPr>
      </xdr:nvPicPr>
      <xdr:blipFill>
        <a:blip xmlns:r="http://schemas.openxmlformats.org/officeDocument/2006/relationships" r:embed="rId1"/>
        <a:stretch>
          <a:fillRect/>
        </a:stretch>
      </xdr:blipFill>
      <xdr:spPr>
        <a:xfrm>
          <a:off x="1326781" y="1391669"/>
          <a:ext cx="1420828" cy="330364"/>
        </a:xfrm>
        <a:prstGeom prst="rect">
          <a:avLst/>
        </a:prstGeom>
      </xdr:spPr>
    </xdr:pic>
    <xdr:clientData/>
  </xdr:twoCellAnchor>
  <xdr:twoCellAnchor editAs="oneCell">
    <xdr:from>
      <xdr:col>4</xdr:col>
      <xdr:colOff>100452</xdr:colOff>
      <xdr:row>2</xdr:row>
      <xdr:rowOff>120787</xdr:rowOff>
    </xdr:from>
    <xdr:to>
      <xdr:col>4</xdr:col>
      <xdr:colOff>1182613</xdr:colOff>
      <xdr:row>4</xdr:row>
      <xdr:rowOff>663301</xdr:rowOff>
    </xdr:to>
    <xdr:pic>
      <xdr:nvPicPr>
        <xdr:cNvPr id="7" name="Graphic 7" descr="Presentation with media">
          <a:hlinkClick xmlns:r="http://schemas.openxmlformats.org/officeDocument/2006/relationships" r:id="rId2"/>
          <a:extLst>
            <a:ext uri="{FF2B5EF4-FFF2-40B4-BE49-F238E27FC236}">
              <a16:creationId xmlns:a16="http://schemas.microsoft.com/office/drawing/2014/main" id="{289BAD23-D01A-A24D-94FC-08AE058442D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149096" y="450843"/>
          <a:ext cx="1082161" cy="982548"/>
        </a:xfrm>
        <a:prstGeom prst="rect">
          <a:avLst/>
        </a:prstGeom>
      </xdr:spPr>
    </xdr:pic>
    <xdr:clientData/>
  </xdr:twoCellAnchor>
  <xdr:twoCellAnchor>
    <xdr:from>
      <xdr:col>5</xdr:col>
      <xdr:colOff>50227</xdr:colOff>
      <xdr:row>79</xdr:row>
      <xdr:rowOff>78926</xdr:rowOff>
    </xdr:from>
    <xdr:to>
      <xdr:col>5</xdr:col>
      <xdr:colOff>1069096</xdr:colOff>
      <xdr:row>95</xdr:row>
      <xdr:rowOff>150679</xdr:rowOff>
    </xdr:to>
    <xdr:sp macro="" textlink="">
      <xdr:nvSpPr>
        <xdr:cNvPr id="2" name="U-turn Arrow 1">
          <a:extLst>
            <a:ext uri="{FF2B5EF4-FFF2-40B4-BE49-F238E27FC236}">
              <a16:creationId xmlns:a16="http://schemas.microsoft.com/office/drawing/2014/main" id="{BC444896-251A-CF41-BD1A-81A59FF2A7EA}"/>
            </a:ext>
          </a:extLst>
        </xdr:cNvPr>
        <xdr:cNvSpPr/>
      </xdr:nvSpPr>
      <xdr:spPr>
        <a:xfrm rot="16200000" flipV="1">
          <a:off x="7569773" y="10726837"/>
          <a:ext cx="846669" cy="1018869"/>
        </a:xfrm>
        <a:prstGeom prst="uturnArrow">
          <a:avLst/>
        </a:prstGeom>
        <a:solidFill>
          <a:srgbClr val="DAC556"/>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2726267</xdr:colOff>
      <xdr:row>0</xdr:row>
      <xdr:rowOff>8466</xdr:rowOff>
    </xdr:from>
    <xdr:to>
      <xdr:col>1</xdr:col>
      <xdr:colOff>2076753</xdr:colOff>
      <xdr:row>2</xdr:row>
      <xdr:rowOff>110149</xdr:rowOff>
    </xdr:to>
    <xdr:pic>
      <xdr:nvPicPr>
        <xdr:cNvPr id="2" name="Picture 1">
          <a:extLst>
            <a:ext uri="{FF2B5EF4-FFF2-40B4-BE49-F238E27FC236}">
              <a16:creationId xmlns:a16="http://schemas.microsoft.com/office/drawing/2014/main" id="{547DAA4B-ABA9-7E40-A718-84850FA05576}"/>
            </a:ext>
          </a:extLst>
        </xdr:cNvPr>
        <xdr:cNvPicPr>
          <a:picLocks noChangeAspect="1"/>
        </xdr:cNvPicPr>
      </xdr:nvPicPr>
      <xdr:blipFill>
        <a:blip xmlns:r="http://schemas.openxmlformats.org/officeDocument/2006/relationships" r:embed="rId1"/>
        <a:stretch>
          <a:fillRect/>
        </a:stretch>
      </xdr:blipFill>
      <xdr:spPr>
        <a:xfrm>
          <a:off x="2726267" y="8466"/>
          <a:ext cx="2084161" cy="482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2726267</xdr:colOff>
      <xdr:row>0</xdr:row>
      <xdr:rowOff>8466</xdr:rowOff>
    </xdr:from>
    <xdr:to>
      <xdr:col>1</xdr:col>
      <xdr:colOff>303</xdr:colOff>
      <xdr:row>2</xdr:row>
      <xdr:rowOff>89086</xdr:rowOff>
    </xdr:to>
    <xdr:pic>
      <xdr:nvPicPr>
        <xdr:cNvPr id="3" name="Picture 2">
          <a:extLst>
            <a:ext uri="{FF2B5EF4-FFF2-40B4-BE49-F238E27FC236}">
              <a16:creationId xmlns:a16="http://schemas.microsoft.com/office/drawing/2014/main" id="{5D1A69BE-8FFD-A548-B649-63DF6F4883FA}"/>
            </a:ext>
          </a:extLst>
        </xdr:cNvPr>
        <xdr:cNvPicPr>
          <a:picLocks noChangeAspect="1"/>
        </xdr:cNvPicPr>
      </xdr:nvPicPr>
      <xdr:blipFill>
        <a:blip xmlns:r="http://schemas.openxmlformats.org/officeDocument/2006/relationships" r:embed="rId1"/>
        <a:stretch>
          <a:fillRect/>
        </a:stretch>
      </xdr:blipFill>
      <xdr:spPr>
        <a:xfrm>
          <a:off x="2726267" y="8466"/>
          <a:ext cx="2084161" cy="4771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capital-gains-tax/report-and-pay-capital-gains-tax" TargetMode="External"/><Relationship Id="rId2" Type="http://schemas.openxmlformats.org/officeDocument/2006/relationships/hyperlink" Target="https://www.ricsfirms.com/?gclid=CjwKCAiAhJTyBRAvEiwAln2qB9TGEoHOlrtGuMEy-4JimpY2lp2Dndm6KDVAGApH255HmZBlP41RvBoCMKAQAvD_BwE" TargetMode="External"/><Relationship Id="rId1" Type="http://schemas.openxmlformats.org/officeDocument/2006/relationships/hyperlink" Target="http://www.hmrc.gov.uk/rates/cgt.htm" TargetMode="External"/><Relationship Id="rId6" Type="http://schemas.openxmlformats.org/officeDocument/2006/relationships/drawing" Target="../drawings/drawing1.xml"/><Relationship Id="rId5" Type="http://schemas.openxmlformats.org/officeDocument/2006/relationships/hyperlink" Target="https://www.gov.uk/tax-sell-home/let-out-part-of-home" TargetMode="External"/><Relationship Id="rId4" Type="http://schemas.openxmlformats.org/officeDocument/2006/relationships/hyperlink" Target="https://www.gov.uk/government/publications/private-residence-relief-hs283-self-assessment-helpsheet/hs283-private-residence-relief-201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youtube.com/watch?v=lfy6PV72k_8&amp;list=PLs92KjLVZA8_yLhbOoKNudm2yQbTDTkZr&amp;index=8&amp;t=344s" TargetMode="External"/><Relationship Id="rId3" Type="http://schemas.openxmlformats.org/officeDocument/2006/relationships/hyperlink" Target="https://www.youtube.com/watch?v=VISNAIc2lF0&amp;t=588s" TargetMode="External"/><Relationship Id="rId7" Type="http://schemas.openxmlformats.org/officeDocument/2006/relationships/hyperlink" Target="https://www.optimiseaccountants.co.uk/knwbase/invest-in-an-enterprise-investment-scheme-eis-to-reduce-cgt/" TargetMode="External"/><Relationship Id="rId2" Type="http://schemas.openxmlformats.org/officeDocument/2006/relationships/hyperlink" Target="https://www.optimiseaccountants.co.uk/knwbase/reduce-property-tax-transfer-income-to-a-spouse-using-a-deed-of-trust/" TargetMode="External"/><Relationship Id="rId1" Type="http://schemas.openxmlformats.org/officeDocument/2006/relationships/hyperlink" Target="https://www.youtube.com/watch?v=2A4T8o6mqxo" TargetMode="External"/><Relationship Id="rId6" Type="http://schemas.openxmlformats.org/officeDocument/2006/relationships/hyperlink" Target="https://www.optimiseaccountants.co.uk/knwbase/reduce-capital-gains-tax-on-property/" TargetMode="External"/><Relationship Id="rId5" Type="http://schemas.openxmlformats.org/officeDocument/2006/relationships/hyperlink" Target="https://www.youtube.com/watch?v=lfy6PV72k_8&amp;list=PLs92KjLVZA8_yLhbOoKNudm2yQbTDTkZr&amp;index=8&amp;t=344s" TargetMode="External"/><Relationship Id="rId10" Type="http://schemas.openxmlformats.org/officeDocument/2006/relationships/drawing" Target="../drawings/drawing3.xml"/><Relationship Id="rId4" Type="http://schemas.openxmlformats.org/officeDocument/2006/relationships/hyperlink" Target="https://www.optimiseaccountants.co.uk/knwbase/reduce-capital-gains-tax-on-property/" TargetMode="External"/><Relationship Id="rId9" Type="http://schemas.openxmlformats.org/officeDocument/2006/relationships/hyperlink" Target="https://www.optimiseaccountants.co.uk/knwbase/reduce-capital-gains-tax-on-proper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02945"/>
    <pageSetUpPr fitToPage="1"/>
  </sheetPr>
  <dimension ref="A1:G110"/>
  <sheetViews>
    <sheetView tabSelected="1" zoomScale="177" zoomScaleNormal="125" zoomScalePageLayoutView="125" workbookViewId="0">
      <pane ySplit="7" topLeftCell="A8" activePane="bottomLeft" state="frozen"/>
      <selection activeCell="D27" sqref="D27:E27"/>
      <selection pane="bottomLeft" activeCell="D31" sqref="D31:E35"/>
    </sheetView>
  </sheetViews>
  <sheetFormatPr baseColWidth="10" defaultColWidth="9.1640625" defaultRowHeight="14" outlineLevelRow="1" x14ac:dyDescent="0.15"/>
  <cols>
    <col min="1" max="1" width="43.1640625" style="1" customWidth="1"/>
    <col min="2" max="2" width="12.1640625" style="1" customWidth="1"/>
    <col min="3" max="3" width="9" style="1" customWidth="1"/>
    <col min="4" max="5" width="18.1640625" style="2" customWidth="1"/>
    <col min="6" max="6" width="65.1640625" style="1" customWidth="1"/>
    <col min="7" max="16384" width="9.1640625" style="1"/>
  </cols>
  <sheetData>
    <row r="1" spans="1:7" s="38" customFormat="1" ht="22" thickBot="1" x14ac:dyDescent="0.25">
      <c r="A1" s="104" t="s">
        <v>0</v>
      </c>
      <c r="B1" s="104"/>
      <c r="C1" s="104"/>
      <c r="D1" s="104"/>
      <c r="E1" s="104"/>
    </row>
    <row r="2" spans="1:7" s="42" customFormat="1" ht="4" customHeight="1" thickTop="1" x14ac:dyDescent="0.2">
      <c r="A2" s="39"/>
      <c r="B2" s="40" t="s">
        <v>1</v>
      </c>
      <c r="C2" s="40"/>
      <c r="D2" s="105" t="s">
        <v>1</v>
      </c>
      <c r="E2" s="105"/>
      <c r="F2" s="41"/>
    </row>
    <row r="3" spans="1:7" s="44" customFormat="1" ht="16" customHeight="1" x14ac:dyDescent="0.2">
      <c r="A3" s="107" t="s">
        <v>2</v>
      </c>
      <c r="B3" s="107"/>
      <c r="C3" s="107"/>
      <c r="D3" s="106" t="s">
        <v>3</v>
      </c>
      <c r="E3" s="106"/>
      <c r="F3" s="43"/>
      <c r="G3" s="43"/>
    </row>
    <row r="4" spans="1:7" s="44" customFormat="1" ht="18" customHeight="1" x14ac:dyDescent="0.2">
      <c r="A4" s="107" t="s">
        <v>4</v>
      </c>
      <c r="B4" s="107"/>
      <c r="C4" s="107"/>
      <c r="D4" s="107"/>
      <c r="E4" s="43"/>
      <c r="F4" s="43"/>
      <c r="G4" s="43"/>
    </row>
    <row r="5" spans="1:7" s="44" customFormat="1" ht="53" customHeight="1" thickBot="1" x14ac:dyDescent="0.25">
      <c r="A5" s="103" t="s">
        <v>5</v>
      </c>
      <c r="B5" s="103"/>
      <c r="C5" s="103"/>
      <c r="D5" s="103"/>
      <c r="E5" s="45"/>
      <c r="F5" s="45"/>
      <c r="G5" s="45"/>
    </row>
    <row r="6" spans="1:7" s="46" customFormat="1" ht="24" customHeight="1" thickBot="1" x14ac:dyDescent="0.25">
      <c r="B6" s="114" t="s">
        <v>6</v>
      </c>
      <c r="C6" s="115"/>
      <c r="D6" s="112" t="s">
        <v>7</v>
      </c>
      <c r="E6" s="113"/>
    </row>
    <row r="7" spans="1:7" s="47" customFormat="1" ht="6" customHeight="1" x14ac:dyDescent="0.2">
      <c r="B7" s="48" t="s">
        <v>1</v>
      </c>
      <c r="C7" s="48"/>
      <c r="D7" s="48" t="s">
        <v>1</v>
      </c>
    </row>
    <row r="8" spans="1:7" s="47" customFormat="1" ht="16" customHeight="1" x14ac:dyDescent="0.2">
      <c r="A8" s="51" t="s">
        <v>8</v>
      </c>
      <c r="B8" s="50"/>
      <c r="C8" s="50"/>
      <c r="D8" s="50"/>
      <c r="E8" s="49"/>
    </row>
    <row r="9" spans="1:7" ht="8" customHeight="1" thickBot="1" x14ac:dyDescent="0.2">
      <c r="D9" s="17"/>
      <c r="E9" s="17"/>
    </row>
    <row r="10" spans="1:7" ht="15" thickBot="1" x14ac:dyDescent="0.2">
      <c r="A10" s="1" t="s">
        <v>85</v>
      </c>
      <c r="D10" s="111" t="s">
        <v>86</v>
      </c>
      <c r="E10" s="111"/>
    </row>
    <row r="11" spans="1:7" ht="8" customHeight="1" thickBot="1" x14ac:dyDescent="0.2">
      <c r="D11" s="17"/>
      <c r="E11" s="17"/>
    </row>
    <row r="12" spans="1:7" ht="15" thickBot="1" x14ac:dyDescent="0.2">
      <c r="A12" s="8" t="s">
        <v>9</v>
      </c>
      <c r="B12" s="8"/>
      <c r="C12" s="8"/>
      <c r="D12" s="13"/>
      <c r="E12" s="13" t="s">
        <v>1</v>
      </c>
    </row>
    <row r="13" spans="1:7" ht="15" thickBot="1" x14ac:dyDescent="0.2">
      <c r="A13" s="1" t="s">
        <v>10</v>
      </c>
      <c r="D13" s="14"/>
      <c r="E13" s="14">
        <v>40000</v>
      </c>
    </row>
    <row r="14" spans="1:7" ht="15" thickBot="1" x14ac:dyDescent="0.2">
      <c r="A14" s="1" t="s">
        <v>11</v>
      </c>
      <c r="D14" s="14"/>
      <c r="E14" s="14"/>
    </row>
    <row r="15" spans="1:7" ht="14" customHeight="1" thickBot="1" x14ac:dyDescent="0.2">
      <c r="A15" s="1" t="s">
        <v>12</v>
      </c>
      <c r="D15" s="14">
        <v>12300</v>
      </c>
      <c r="E15" s="14">
        <v>12300</v>
      </c>
    </row>
    <row r="16" spans="1:7" ht="15" customHeight="1" x14ac:dyDescent="0.2">
      <c r="A16" s="4" t="s">
        <v>13</v>
      </c>
      <c r="B16" s="4"/>
      <c r="C16" s="4"/>
    </row>
    <row r="17" spans="1:6" s="47" customFormat="1" ht="16" customHeight="1" thickBot="1" x14ac:dyDescent="0.25">
      <c r="A17" s="51" t="s">
        <v>14</v>
      </c>
      <c r="B17" s="50"/>
      <c r="C17" s="50"/>
      <c r="D17" s="50"/>
      <c r="E17" s="49"/>
    </row>
    <row r="18" spans="1:6" ht="15" thickBot="1" x14ac:dyDescent="0.2">
      <c r="A18" s="8" t="s">
        <v>15</v>
      </c>
      <c r="B18" s="8"/>
      <c r="C18" s="8"/>
      <c r="D18" s="87"/>
      <c r="E18" s="87"/>
    </row>
    <row r="19" spans="1:6" ht="15" thickBot="1" x14ac:dyDescent="0.2">
      <c r="A19" s="1" t="s">
        <v>16</v>
      </c>
      <c r="D19" s="12">
        <v>1</v>
      </c>
      <c r="E19" s="12">
        <v>1</v>
      </c>
    </row>
    <row r="20" spans="1:6" ht="16" customHeight="1" thickBot="1" x14ac:dyDescent="0.2">
      <c r="A20" s="1" t="s">
        <v>17</v>
      </c>
      <c r="D20" s="88"/>
      <c r="E20" s="89"/>
    </row>
    <row r="21" spans="1:6" ht="15" thickBot="1" x14ac:dyDescent="0.2">
      <c r="A21" s="1" t="s">
        <v>18</v>
      </c>
      <c r="D21" s="88"/>
      <c r="E21" s="89"/>
    </row>
    <row r="22" spans="1:6" ht="15" thickBot="1" x14ac:dyDescent="0.2">
      <c r="A22" s="1" t="s">
        <v>102</v>
      </c>
      <c r="D22" s="109">
        <f>D21-D20</f>
        <v>0</v>
      </c>
      <c r="E22" s="110"/>
    </row>
    <row r="23" spans="1:6" ht="8" customHeight="1" x14ac:dyDescent="0.15">
      <c r="D23" s="17"/>
      <c r="E23" s="17"/>
    </row>
    <row r="24" spans="1:6" ht="16" thickBot="1" x14ac:dyDescent="0.25">
      <c r="A24" s="58" t="s">
        <v>19</v>
      </c>
      <c r="D24" s="108" t="s">
        <v>92</v>
      </c>
      <c r="E24" s="108"/>
    </row>
    <row r="25" spans="1:6" ht="16" customHeight="1" thickBot="1" x14ac:dyDescent="0.25">
      <c r="A25" s="1" t="s">
        <v>88</v>
      </c>
      <c r="B25" s="63" t="s">
        <v>100</v>
      </c>
      <c r="D25" s="101">
        <f>SUMIF('Days count'!C$6:C$14,CGT!A25,'Days count'!F$6:F$14)+'Days count'!F23</f>
        <v>0</v>
      </c>
      <c r="E25" s="102"/>
      <c r="F25" s="56" t="str">
        <f>IF(D25&gt;0,"Get specialist advice as you may not need to pay CGT at all - also see link","")</f>
        <v/>
      </c>
    </row>
    <row r="26" spans="1:6" ht="16" customHeight="1" thickBot="1" x14ac:dyDescent="0.25">
      <c r="A26" s="1" t="s">
        <v>103</v>
      </c>
      <c r="D26" s="101">
        <f>SUMIF('Days count'!C$6:C$14,CGT!A26,'Days count'!F$6:F$14)</f>
        <v>0</v>
      </c>
      <c r="E26" s="102"/>
      <c r="F26" s="56" t="str">
        <f>IF(D26&gt;0,"See link","")</f>
        <v/>
      </c>
    </row>
    <row r="27" spans="1:6" ht="16" customHeight="1" thickBot="1" x14ac:dyDescent="0.2">
      <c r="A27" s="1" t="s">
        <v>89</v>
      </c>
      <c r="D27" s="101">
        <f>SUMIF('Days count'!C$6:C$14,CGT!A27,'Days count'!F$6:F$14)</f>
        <v>0</v>
      </c>
      <c r="E27" s="102"/>
    </row>
    <row r="28" spans="1:6" ht="15" thickBot="1" x14ac:dyDescent="0.2">
      <c r="D28" s="100" t="s">
        <v>1</v>
      </c>
      <c r="E28" s="100"/>
    </row>
    <row r="29" spans="1:6" ht="16" customHeight="1" thickBot="1" x14ac:dyDescent="0.2">
      <c r="A29" s="1" t="s">
        <v>20</v>
      </c>
      <c r="D29" s="95"/>
      <c r="E29" s="96"/>
    </row>
    <row r="30" spans="1:6" ht="4" customHeight="1" thickBot="1" x14ac:dyDescent="0.2"/>
    <row r="31" spans="1:6" ht="16" customHeight="1" thickBot="1" x14ac:dyDescent="0.2">
      <c r="A31" s="1" t="s">
        <v>21</v>
      </c>
      <c r="D31" s="95"/>
      <c r="E31" s="96"/>
    </row>
    <row r="32" spans="1:6" s="15" customFormat="1" ht="31" thickBot="1" x14ac:dyDescent="0.25">
      <c r="A32" s="15" t="s">
        <v>22</v>
      </c>
      <c r="B32" s="16" t="s">
        <v>23</v>
      </c>
      <c r="C32" s="16"/>
      <c r="D32" s="98"/>
      <c r="E32" s="99"/>
    </row>
    <row r="33" spans="1:7" ht="16" customHeight="1" thickBot="1" x14ac:dyDescent="0.2">
      <c r="A33" s="1" t="s">
        <v>24</v>
      </c>
      <c r="D33" s="95"/>
      <c r="E33" s="96"/>
    </row>
    <row r="34" spans="1:7" ht="16" customHeight="1" thickBot="1" x14ac:dyDescent="0.2">
      <c r="A34" s="1" t="s">
        <v>25</v>
      </c>
      <c r="D34" s="95"/>
      <c r="E34" s="96"/>
      <c r="G34" s="1" t="s">
        <v>1</v>
      </c>
    </row>
    <row r="35" spans="1:7" ht="16" customHeight="1" thickBot="1" x14ac:dyDescent="0.2">
      <c r="A35" s="1" t="s">
        <v>26</v>
      </c>
      <c r="D35" s="95"/>
      <c r="E35" s="96"/>
    </row>
    <row r="36" spans="1:7" ht="5" customHeight="1" thickBot="1" x14ac:dyDescent="0.2"/>
    <row r="37" spans="1:7" ht="15" thickBot="1" x14ac:dyDescent="0.2">
      <c r="A37" s="5" t="s">
        <v>27</v>
      </c>
      <c r="B37" s="5"/>
      <c r="C37" s="5"/>
      <c r="D37" s="90">
        <f>SUM(D31:D35)</f>
        <v>0</v>
      </c>
      <c r="E37" s="91"/>
    </row>
    <row r="38" spans="1:7" ht="3" customHeight="1" thickBot="1" x14ac:dyDescent="0.2">
      <c r="D38" s="22"/>
      <c r="E38" s="22"/>
    </row>
    <row r="39" spans="1:7" ht="15" thickBot="1" x14ac:dyDescent="0.2">
      <c r="A39" s="5" t="s">
        <v>28</v>
      </c>
      <c r="B39" s="5"/>
      <c r="C39" s="5"/>
      <c r="D39" s="90">
        <f>+D29-D37</f>
        <v>0</v>
      </c>
      <c r="E39" s="91"/>
    </row>
    <row r="40" spans="1:7" s="47" customFormat="1" ht="16" customHeight="1" thickBot="1" x14ac:dyDescent="0.25">
      <c r="A40" s="51" t="s">
        <v>29</v>
      </c>
      <c r="B40" s="50"/>
      <c r="C40" s="50"/>
      <c r="D40" s="52">
        <f>D12</f>
        <v>0</v>
      </c>
      <c r="E40" s="52" t="str">
        <f>E12</f>
        <v xml:space="preserve"> </v>
      </c>
    </row>
    <row r="41" spans="1:7" ht="15" thickBot="1" x14ac:dyDescent="0.2">
      <c r="A41" s="5" t="s">
        <v>30</v>
      </c>
      <c r="B41" s="5"/>
      <c r="C41" s="5"/>
      <c r="D41" s="20">
        <f>D39*D96</f>
        <v>0</v>
      </c>
      <c r="E41" s="20">
        <f>D39*E96</f>
        <v>0</v>
      </c>
    </row>
    <row r="42" spans="1:7" ht="4" customHeight="1" thickBot="1" x14ac:dyDescent="0.2">
      <c r="A42" s="5"/>
      <c r="B42" s="5"/>
      <c r="C42" s="5"/>
      <c r="D42" s="18"/>
      <c r="E42" s="18"/>
    </row>
    <row r="43" spans="1:7" ht="14" customHeight="1" thickBot="1" x14ac:dyDescent="0.2">
      <c r="A43" s="1" t="s">
        <v>91</v>
      </c>
      <c r="D43" s="20">
        <f>MIN(IF(SUM(D25:E25)&gt;0,(SUM(D25:E25))/D22*D41),D41)</f>
        <v>0</v>
      </c>
      <c r="E43" s="20">
        <f>MIN(IF(SUM(D25:E25)&gt;0,(SUM(D25:E25))/D22*E41),E41)</f>
        <v>0</v>
      </c>
      <c r="F43" s="82" t="s">
        <v>1</v>
      </c>
    </row>
    <row r="44" spans="1:7" ht="4" customHeight="1" thickBot="1" x14ac:dyDescent="0.2">
      <c r="A44" s="5"/>
      <c r="B44" s="5"/>
      <c r="C44" s="5"/>
      <c r="D44" s="18"/>
      <c r="E44" s="18"/>
    </row>
    <row r="45" spans="1:7" ht="14" customHeight="1" thickBot="1" x14ac:dyDescent="0.2">
      <c r="A45" s="5" t="s">
        <v>31</v>
      </c>
      <c r="B45" s="5"/>
      <c r="C45" s="5"/>
      <c r="D45" s="20">
        <f>IF(ISERROR(IF(D41&lt;0,D41,MAX(D41-D43-D14,0))),0,IF(D41&lt;0,D41,MAX(D41-D43-D14,0)))</f>
        <v>0</v>
      </c>
      <c r="E45" s="20">
        <f>IF(ISERROR(IF(E41&lt;0,E41,MAX(E41-E43-E14,0))),0,IF(E41&lt;0,E41,MAX(E41-E43-E14,0)))</f>
        <v>0</v>
      </c>
    </row>
    <row r="46" spans="1:7" ht="14" customHeight="1" thickBot="1" x14ac:dyDescent="0.2">
      <c r="A46" s="1" t="s">
        <v>32</v>
      </c>
      <c r="D46" s="20">
        <f>D15</f>
        <v>12300</v>
      </c>
      <c r="E46" s="20">
        <f>E15</f>
        <v>12300</v>
      </c>
    </row>
    <row r="47" spans="1:7" ht="15" thickBot="1" x14ac:dyDescent="0.2">
      <c r="A47" s="5" t="s">
        <v>33</v>
      </c>
      <c r="B47" s="5"/>
      <c r="C47" s="5"/>
      <c r="D47" s="20">
        <f>IF(ISERROR(MAX(0,D45-D46)),0,MAX(0,D45-D46))</f>
        <v>0</v>
      </c>
      <c r="E47" s="20">
        <f>IF(ISERROR(MAX(0,E45-E46)),0,MAX(0,E45-E46))</f>
        <v>0</v>
      </c>
    </row>
    <row r="48" spans="1:7" hidden="1" outlineLevel="1" x14ac:dyDescent="0.15">
      <c r="D48" s="19"/>
      <c r="E48" s="19"/>
    </row>
    <row r="49" spans="1:5" hidden="1" outlineLevel="1" x14ac:dyDescent="0.15">
      <c r="A49" s="5" t="s">
        <v>34</v>
      </c>
      <c r="B49" s="5"/>
      <c r="C49" s="5"/>
      <c r="D49" s="19">
        <f>D69+D13</f>
        <v>0</v>
      </c>
      <c r="E49" s="19">
        <f>E69+E13</f>
        <v>40000</v>
      </c>
    </row>
    <row r="50" spans="1:5" hidden="1" outlineLevel="1" x14ac:dyDescent="0.15">
      <c r="A50" s="5"/>
      <c r="B50" s="5"/>
      <c r="C50" s="5"/>
      <c r="D50" s="19"/>
      <c r="E50" s="19"/>
    </row>
    <row r="51" spans="1:5" hidden="1" outlineLevel="1" x14ac:dyDescent="0.15">
      <c r="A51" s="5" t="s">
        <v>35</v>
      </c>
      <c r="B51" s="5"/>
      <c r="C51" s="5"/>
      <c r="D51" s="19"/>
      <c r="E51" s="19"/>
    </row>
    <row r="52" spans="1:5" hidden="1" outlineLevel="1" x14ac:dyDescent="0.15">
      <c r="A52" s="1" t="s">
        <v>36</v>
      </c>
      <c r="D52" s="19">
        <f>IF($D$10="2020/21",12500,IF($D$10="2021/22",12570,))</f>
        <v>12570</v>
      </c>
      <c r="E52" s="19">
        <f>IF($D$10="2020/21",12500,IF($D$10="2021/22",12570,))</f>
        <v>12570</v>
      </c>
    </row>
    <row r="53" spans="1:5" hidden="1" outlineLevel="1" x14ac:dyDescent="0.15">
      <c r="A53" s="6" t="s">
        <v>37</v>
      </c>
      <c r="B53" s="6"/>
      <c r="C53" s="6"/>
      <c r="D53" s="19">
        <f>IF($D$10="2020/21",37500,IF($D$10="2021/22",37700,))</f>
        <v>37700</v>
      </c>
      <c r="E53" s="19">
        <f>IF($D$10="2020/21",37500,IF($D$10="2021/22",37700,))</f>
        <v>37700</v>
      </c>
    </row>
    <row r="54" spans="1:5" hidden="1" outlineLevel="1" x14ac:dyDescent="0.15">
      <c r="A54" s="6" t="s">
        <v>38</v>
      </c>
      <c r="B54" s="6"/>
      <c r="C54" s="6"/>
      <c r="D54" s="19">
        <v>150000</v>
      </c>
      <c r="E54" s="19">
        <v>150000</v>
      </c>
    </row>
    <row r="55" spans="1:5" hidden="1" outlineLevel="1" x14ac:dyDescent="0.15">
      <c r="A55" s="6"/>
      <c r="B55" s="6"/>
      <c r="C55" s="6"/>
      <c r="D55" s="19"/>
      <c r="E55" s="19"/>
    </row>
    <row r="56" spans="1:5" hidden="1" outlineLevel="1" x14ac:dyDescent="0.15">
      <c r="A56" s="5" t="s">
        <v>105</v>
      </c>
      <c r="B56" s="5"/>
      <c r="C56" s="5"/>
      <c r="D56" s="19"/>
      <c r="E56" s="19"/>
    </row>
    <row r="57" spans="1:5" hidden="1" outlineLevel="1" x14ac:dyDescent="0.15">
      <c r="A57" s="1" t="s">
        <v>39</v>
      </c>
      <c r="D57" s="19">
        <f>MIN(D52,D13)</f>
        <v>12570</v>
      </c>
      <c r="E57" s="19">
        <f>MIN(E52,E13)</f>
        <v>12570</v>
      </c>
    </row>
    <row r="58" spans="1:5" hidden="1" outlineLevel="1" x14ac:dyDescent="0.15">
      <c r="A58" s="1" t="s">
        <v>40</v>
      </c>
      <c r="D58" s="19">
        <f>MIN(D53,D13-D57)</f>
        <v>-12570</v>
      </c>
      <c r="E58" s="19">
        <f>MIN(E53,E13-E57)</f>
        <v>27430</v>
      </c>
    </row>
    <row r="59" spans="1:5" hidden="1" outlineLevel="1" x14ac:dyDescent="0.15">
      <c r="A59" s="1" t="s">
        <v>41</v>
      </c>
      <c r="D59" s="19">
        <f>D13-SUM(D57:D58)</f>
        <v>0</v>
      </c>
      <c r="E59" s="19">
        <f>E13-SUM(E57:E58)</f>
        <v>0</v>
      </c>
    </row>
    <row r="60" spans="1:5" hidden="1" outlineLevel="1" x14ac:dyDescent="0.15">
      <c r="D60" s="18">
        <f>SUM(D57:D59)</f>
        <v>0</v>
      </c>
      <c r="E60" s="18">
        <f>SUM(E57:E59)</f>
        <v>40000</v>
      </c>
    </row>
    <row r="61" spans="1:5" hidden="1" outlineLevel="1" x14ac:dyDescent="0.15">
      <c r="A61" s="5"/>
      <c r="B61" s="5"/>
      <c r="C61" s="5"/>
      <c r="D61" s="19"/>
      <c r="E61" s="19"/>
    </row>
    <row r="62" spans="1:5" hidden="1" outlineLevel="1" x14ac:dyDescent="0.15">
      <c r="A62" s="5" t="s">
        <v>42</v>
      </c>
      <c r="B62" s="5"/>
      <c r="C62" s="5"/>
      <c r="D62" s="19"/>
      <c r="E62" s="19"/>
    </row>
    <row r="63" spans="1:5" hidden="1" outlineLevel="1" x14ac:dyDescent="0.15">
      <c r="A63" s="1" t="s">
        <v>43</v>
      </c>
      <c r="D63" s="19">
        <f>MAX(0,D57-D13)</f>
        <v>12570</v>
      </c>
      <c r="E63" s="19">
        <f>MAX(0,E57-E13)</f>
        <v>0</v>
      </c>
    </row>
    <row r="64" spans="1:5" hidden="1" outlineLevel="1" x14ac:dyDescent="0.15">
      <c r="A64" s="10" t="s">
        <v>44</v>
      </c>
      <c r="B64" s="10"/>
      <c r="C64" s="10"/>
      <c r="D64" s="19">
        <f>MAX(0,MIN(D47,D53-D58))</f>
        <v>0</v>
      </c>
      <c r="E64" s="19">
        <f>MAX(0,MIN(E47,E53-E58))</f>
        <v>0</v>
      </c>
    </row>
    <row r="65" spans="1:5" hidden="1" outlineLevel="1" x14ac:dyDescent="0.15">
      <c r="A65" s="10" t="s">
        <v>45</v>
      </c>
      <c r="B65" s="10"/>
      <c r="C65" s="10"/>
      <c r="D65" s="19">
        <f>MAX(0,D47-SUM(D63:D64))</f>
        <v>0</v>
      </c>
      <c r="E65" s="19">
        <f>MAX(0,E47-SUM(E63:E64))</f>
        <v>0</v>
      </c>
    </row>
    <row r="66" spans="1:5" hidden="1" outlineLevel="1" x14ac:dyDescent="0.15">
      <c r="A66" s="10"/>
      <c r="B66" s="10"/>
      <c r="C66" s="10"/>
      <c r="D66" s="19"/>
      <c r="E66" s="19"/>
    </row>
    <row r="67" spans="1:5" hidden="1" outlineLevel="1" x14ac:dyDescent="0.15">
      <c r="A67" s="10" t="s">
        <v>46</v>
      </c>
      <c r="B67" s="10"/>
      <c r="C67" s="10"/>
      <c r="D67" s="19">
        <f>D41-D69</f>
        <v>0</v>
      </c>
      <c r="E67" s="19">
        <f>E41-E69</f>
        <v>0</v>
      </c>
    </row>
    <row r="68" spans="1:5" hidden="1" outlineLevel="1" x14ac:dyDescent="0.15">
      <c r="A68" s="10"/>
      <c r="B68" s="10"/>
      <c r="C68" s="10"/>
      <c r="D68" s="19"/>
      <c r="E68" s="19"/>
    </row>
    <row r="69" spans="1:5" hidden="1" outlineLevel="1" x14ac:dyDescent="0.15">
      <c r="A69" s="5" t="s">
        <v>47</v>
      </c>
      <c r="B69" s="5"/>
      <c r="C69" s="5"/>
      <c r="D69" s="18">
        <f>IF(D45&gt;D15,D45-D15,D45)</f>
        <v>0</v>
      </c>
      <c r="E69" s="18">
        <f>IF(E45&gt;E15,E45-E15,E45)</f>
        <v>0</v>
      </c>
    </row>
    <row r="70" spans="1:5" hidden="1" outlineLevel="1" x14ac:dyDescent="0.15">
      <c r="A70" s="5"/>
      <c r="B70" s="5"/>
      <c r="C70" s="5"/>
      <c r="D70" s="18"/>
      <c r="E70" s="18"/>
    </row>
    <row r="71" spans="1:5" hidden="1" outlineLevel="1" x14ac:dyDescent="0.15">
      <c r="A71" s="5" t="s">
        <v>48</v>
      </c>
      <c r="B71" s="5"/>
      <c r="C71" s="5"/>
      <c r="D71" s="18">
        <f>SUM(D63:D65)</f>
        <v>12570</v>
      </c>
      <c r="E71" s="18">
        <f>SUM(E63:E65)</f>
        <v>0</v>
      </c>
    </row>
    <row r="72" spans="1:5" hidden="1" outlineLevel="1" x14ac:dyDescent="0.15">
      <c r="A72" s="5" t="s">
        <v>49</v>
      </c>
      <c r="B72" s="5"/>
      <c r="C72" s="5"/>
      <c r="D72" s="18"/>
      <c r="E72" s="18"/>
    </row>
    <row r="73" spans="1:5" hidden="1" outlineLevel="1" x14ac:dyDescent="0.15">
      <c r="A73" s="1" t="s">
        <v>50</v>
      </c>
      <c r="D73" s="19"/>
      <c r="E73" s="19"/>
    </row>
    <row r="74" spans="1:5" hidden="1" outlineLevel="1" x14ac:dyDescent="0.15">
      <c r="A74" s="6" t="s">
        <v>51</v>
      </c>
      <c r="B74" s="6"/>
      <c r="C74" s="6"/>
      <c r="D74" s="19"/>
      <c r="E74" s="19"/>
    </row>
    <row r="75" spans="1:5" hidden="1" outlineLevel="1" x14ac:dyDescent="0.15">
      <c r="A75" s="6" t="s">
        <v>52</v>
      </c>
      <c r="B75" s="6"/>
      <c r="C75" s="6"/>
      <c r="D75" s="19"/>
      <c r="E75" s="19"/>
    </row>
    <row r="76" spans="1:5" hidden="1" outlineLevel="1" x14ac:dyDescent="0.15">
      <c r="A76" s="6" t="s">
        <v>53</v>
      </c>
      <c r="B76" s="6"/>
      <c r="C76" s="6"/>
      <c r="D76" s="19"/>
      <c r="E76" s="19"/>
    </row>
    <row r="77" spans="1:5" ht="15" collapsed="1" thickBot="1" x14ac:dyDescent="0.2">
      <c r="A77" s="5" t="s">
        <v>54</v>
      </c>
      <c r="B77" s="5"/>
      <c r="C77" s="5"/>
      <c r="D77" s="19"/>
      <c r="E77" s="19"/>
    </row>
    <row r="78" spans="1:5" ht="15" thickBot="1" x14ac:dyDescent="0.2">
      <c r="A78" s="1" t="s">
        <v>55</v>
      </c>
      <c r="D78" s="20">
        <f>D64*18%</f>
        <v>0</v>
      </c>
      <c r="E78" s="20">
        <f>E64*18%</f>
        <v>0</v>
      </c>
    </row>
    <row r="79" spans="1:5" ht="15" thickBot="1" x14ac:dyDescent="0.2">
      <c r="A79" s="1" t="s">
        <v>56</v>
      </c>
      <c r="D79" s="20">
        <f>D65*28%</f>
        <v>0</v>
      </c>
      <c r="E79" s="20">
        <f>E65*28%</f>
        <v>0</v>
      </c>
    </row>
    <row r="80" spans="1:5" ht="15" thickBot="1" x14ac:dyDescent="0.2">
      <c r="A80" s="5" t="s">
        <v>57</v>
      </c>
      <c r="B80" s="5"/>
      <c r="C80" s="5"/>
      <c r="D80" s="21">
        <f>D78+D79</f>
        <v>0</v>
      </c>
      <c r="E80" s="21">
        <f>E78+E79</f>
        <v>0</v>
      </c>
    </row>
    <row r="81" spans="1:5" hidden="1" x14ac:dyDescent="0.15">
      <c r="D81" s="7"/>
      <c r="E81" s="7"/>
    </row>
    <row r="82" spans="1:5" hidden="1" x14ac:dyDescent="0.15">
      <c r="A82" s="5" t="s">
        <v>58</v>
      </c>
      <c r="B82" s="5"/>
      <c r="C82" s="5"/>
      <c r="D82" s="7"/>
      <c r="E82" s="7"/>
    </row>
    <row r="83" spans="1:5" hidden="1" x14ac:dyDescent="0.15">
      <c r="A83" s="1" t="s">
        <v>59</v>
      </c>
      <c r="D83" s="7"/>
      <c r="E83" s="7"/>
    </row>
    <row r="84" spans="1:5" hidden="1" x14ac:dyDescent="0.15">
      <c r="A84" s="1" t="s">
        <v>60</v>
      </c>
      <c r="D84" s="7"/>
      <c r="E84" s="7"/>
    </row>
    <row r="85" spans="1:5" hidden="1" x14ac:dyDescent="0.15">
      <c r="A85" s="1" t="s">
        <v>61</v>
      </c>
      <c r="D85" s="7"/>
      <c r="E85" s="7"/>
    </row>
    <row r="86" spans="1:5" hidden="1" x14ac:dyDescent="0.15">
      <c r="A86" s="1" t="s">
        <v>62</v>
      </c>
      <c r="D86" s="7"/>
      <c r="E86" s="7"/>
    </row>
    <row r="87" spans="1:5" hidden="1" x14ac:dyDescent="0.15">
      <c r="A87" s="3" t="s">
        <v>1</v>
      </c>
      <c r="B87" s="3"/>
      <c r="C87" s="3"/>
    </row>
    <row r="88" spans="1:5" hidden="1" x14ac:dyDescent="0.15">
      <c r="A88" s="5" t="s">
        <v>63</v>
      </c>
      <c r="B88" s="5"/>
      <c r="C88" s="5"/>
      <c r="D88" s="7"/>
      <c r="E88" s="7"/>
    </row>
    <row r="89" spans="1:5" hidden="1" x14ac:dyDescent="0.15"/>
    <row r="90" spans="1:5" hidden="1" x14ac:dyDescent="0.15"/>
    <row r="91" spans="1:5" s="11" customFormat="1" hidden="1" x14ac:dyDescent="0.15">
      <c r="A91" s="11" t="s">
        <v>64</v>
      </c>
      <c r="D91" s="9">
        <f>IF(D32&lt;125000,0,IF(D32&lt;250000,D32*1%,IF(D32&lt;500000,D32*3%,IF(D32&lt;1000000,D32*4%,IF(D32&lt;2000000,D32*5%,D32*7%)))))</f>
        <v>0</v>
      </c>
      <c r="E91" s="9">
        <f>IF(E32&lt;125000,0,IF(E32&lt;250000,E32*1%,IF(E32&lt;500000,E32*3%,IF(E32&lt;1000000,E32*4%,IF(E32&lt;2000000,E32*5%,E32*7%)))))</f>
        <v>0</v>
      </c>
    </row>
    <row r="92" spans="1:5" ht="15" hidden="1" thickBot="1" x14ac:dyDescent="0.2">
      <c r="A92" s="1" t="s">
        <v>65</v>
      </c>
      <c r="D92" s="2">
        <f>D80</f>
        <v>0</v>
      </c>
      <c r="E92" s="2">
        <f>E80</f>
        <v>0</v>
      </c>
    </row>
    <row r="93" spans="1:5" ht="16" customHeight="1" thickBot="1" x14ac:dyDescent="0.2">
      <c r="A93" s="1" t="s">
        <v>62</v>
      </c>
      <c r="D93" s="93">
        <f>D80+E80</f>
        <v>0</v>
      </c>
      <c r="E93" s="94"/>
    </row>
    <row r="94" spans="1:5" x14ac:dyDescent="0.15">
      <c r="A94" s="5"/>
      <c r="B94" s="5"/>
      <c r="C94" s="5"/>
    </row>
    <row r="95" spans="1:5" s="47" customFormat="1" ht="16" customHeight="1" thickBot="1" x14ac:dyDescent="0.25">
      <c r="A95" s="51" t="s">
        <v>66</v>
      </c>
      <c r="B95" s="50"/>
      <c r="C95" s="50"/>
      <c r="D95" s="52" t="s">
        <v>1</v>
      </c>
      <c r="E95" s="52" t="s">
        <v>1</v>
      </c>
    </row>
    <row r="96" spans="1:5" ht="15" thickBot="1" x14ac:dyDescent="0.2">
      <c r="A96" s="25" t="s">
        <v>67</v>
      </c>
      <c r="D96" s="12">
        <f>D19</f>
        <v>1</v>
      </c>
      <c r="E96" s="12">
        <f>E19</f>
        <v>1</v>
      </c>
    </row>
    <row r="97" spans="1:5" ht="15" thickBot="1" x14ac:dyDescent="0.2">
      <c r="A97" s="5"/>
      <c r="B97" s="5"/>
      <c r="C97" s="5"/>
    </row>
    <row r="98" spans="1:5" ht="15" thickBot="1" x14ac:dyDescent="0.2">
      <c r="A98" s="5" t="s">
        <v>68</v>
      </c>
      <c r="B98" s="5"/>
      <c r="C98" s="5"/>
      <c r="D98" s="20">
        <f>MAX(0,D14-D45)</f>
        <v>0</v>
      </c>
      <c r="E98" s="20">
        <f>MAX(0,E14-E45)</f>
        <v>0</v>
      </c>
    </row>
    <row r="100" spans="1:5" ht="15" x14ac:dyDescent="0.2">
      <c r="A100" s="97" t="s">
        <v>104</v>
      </c>
      <c r="B100" s="97"/>
      <c r="C100" s="97"/>
      <c r="D100" s="97"/>
      <c r="E100" s="97"/>
    </row>
    <row r="102" spans="1:5" x14ac:dyDescent="0.15">
      <c r="A102" s="53" t="s">
        <v>69</v>
      </c>
      <c r="B102" s="54"/>
      <c r="C102" s="54"/>
      <c r="D102" s="55"/>
      <c r="E102" s="55"/>
    </row>
    <row r="103" spans="1:5" ht="15" thickBot="1" x14ac:dyDescent="0.2"/>
    <row r="104" spans="1:5" ht="15" thickBot="1" x14ac:dyDescent="0.2">
      <c r="A104" s="1" t="s">
        <v>70</v>
      </c>
      <c r="D104" s="95"/>
      <c r="E104" s="96"/>
    </row>
    <row r="105" spans="1:5" ht="15" thickBot="1" x14ac:dyDescent="0.2">
      <c r="A105" s="1" t="s">
        <v>71</v>
      </c>
      <c r="D105" s="95">
        <v>0</v>
      </c>
      <c r="E105" s="96"/>
    </row>
    <row r="106" spans="1:5" ht="15" thickBot="1" x14ac:dyDescent="0.2">
      <c r="A106" s="1" t="s">
        <v>72</v>
      </c>
      <c r="D106" s="90">
        <f>D105-D104</f>
        <v>0</v>
      </c>
      <c r="E106" s="91"/>
    </row>
    <row r="108" spans="1:5" x14ac:dyDescent="0.15">
      <c r="A108" s="92" t="s">
        <v>73</v>
      </c>
      <c r="B108" s="92"/>
      <c r="C108" s="92"/>
      <c r="D108" s="92"/>
      <c r="E108" s="92"/>
    </row>
    <row r="109" spans="1:5" x14ac:dyDescent="0.15">
      <c r="A109" s="92"/>
      <c r="B109" s="92"/>
      <c r="C109" s="92"/>
      <c r="D109" s="92"/>
      <c r="E109" s="92"/>
    </row>
    <row r="110" spans="1:5" x14ac:dyDescent="0.15">
      <c r="A110" s="92"/>
      <c r="B110" s="92"/>
      <c r="C110" s="92"/>
      <c r="D110" s="92"/>
      <c r="E110" s="92"/>
    </row>
  </sheetData>
  <sheetProtection algorithmName="SHA-512" hashValue="7NG6/ZPh5XkgC6cOrF44kSG91gYHg2uiEXM4hcs0gefhK/Rm7rKvf0kqbFwngjekOvYL/4T1dRYq21KE4w/GhA==" saltValue="sepQeNgp/4mnsGIOBx4lXw==" spinCount="100000" sheet="1" objects="1" scenarios="1"/>
  <mergeCells count="32">
    <mergeCell ref="D28:E28"/>
    <mergeCell ref="D26:E26"/>
    <mergeCell ref="A5:D5"/>
    <mergeCell ref="A1:E1"/>
    <mergeCell ref="D2:E2"/>
    <mergeCell ref="D3:E3"/>
    <mergeCell ref="A3:C3"/>
    <mergeCell ref="A4:D4"/>
    <mergeCell ref="D21:E21"/>
    <mergeCell ref="D25:E25"/>
    <mergeCell ref="D24:E24"/>
    <mergeCell ref="D22:E22"/>
    <mergeCell ref="D27:E27"/>
    <mergeCell ref="D10:E10"/>
    <mergeCell ref="D6:E6"/>
    <mergeCell ref="B6:C6"/>
    <mergeCell ref="D18:E18"/>
    <mergeCell ref="D20:E20"/>
    <mergeCell ref="D106:E106"/>
    <mergeCell ref="A108:E110"/>
    <mergeCell ref="D93:E93"/>
    <mergeCell ref="D37:E37"/>
    <mergeCell ref="D39:E39"/>
    <mergeCell ref="D104:E104"/>
    <mergeCell ref="A100:E100"/>
    <mergeCell ref="D35:E35"/>
    <mergeCell ref="D29:E29"/>
    <mergeCell ref="D31:E31"/>
    <mergeCell ref="D32:E32"/>
    <mergeCell ref="D105:E105"/>
    <mergeCell ref="D33:E33"/>
    <mergeCell ref="D34:E34"/>
  </mergeCells>
  <phoneticPr fontId="1" type="noConversion"/>
  <conditionalFormatting sqref="D28:E28">
    <cfRule type="expression" dxfId="0" priority="6">
      <formula>#REF!&lt;&gt;""</formula>
    </cfRule>
  </conditionalFormatting>
  <dataValidations count="5">
    <dataValidation type="textLength" operator="lessThan" allowBlank="1" showInputMessage="1" showErrorMessage="1" sqref="D12:E12" xr:uid="{00000000-0002-0000-0000-000000000000}">
      <formula1>99</formula1>
    </dataValidation>
    <dataValidation operator="greaterThan" allowBlank="1" showInputMessage="1" showErrorMessage="1" sqref="D18:E18" xr:uid="{00000000-0002-0000-0000-000001000000}"/>
    <dataValidation type="decimal" operator="greaterThan" allowBlank="1" showInputMessage="1" showErrorMessage="1" sqref="D104:D105 D29 D25:D27 D31:D35 D22 D13:E14" xr:uid="{00000000-0002-0000-0000-000002000000}">
      <formula1>-1</formula1>
    </dataValidation>
    <dataValidation type="decimal" allowBlank="1" showInputMessage="1" showErrorMessage="1" sqref="D19:E19" xr:uid="{00000000-0002-0000-0000-000003000000}">
      <formula1>0</formula1>
      <formula2>1</formula2>
    </dataValidation>
    <dataValidation type="list" operator="greaterThan" allowBlank="1" showInputMessage="1" showErrorMessage="1" sqref="D10:E10" xr:uid="{697E95AE-2216-A642-9631-CE9685727C10}">
      <formula1>"2020/21,2021/22"</formula1>
    </dataValidation>
  </dataValidations>
  <hyperlinks>
    <hyperlink ref="A16" r:id="rId1" xr:uid="{00000000-0004-0000-0000-000000000000}"/>
    <hyperlink ref="B32" r:id="rId2" xr:uid="{00000000-0004-0000-0000-000002000000}"/>
    <hyperlink ref="A100:E100" r:id="rId3" display="HMRC 30 day reporting - Click here to report the Capital Gains Tax" xr:uid="{36536877-59E1-4C4D-8849-F9CFB8379D84}"/>
    <hyperlink ref="F25" r:id="rId4" display="https://www.gov.uk/government/publications/private-residence-relief-hs283-self-assessment-helpsheet/hs283-private-residence-relief-2018" xr:uid="{33FC247E-23E9-4E49-91C2-CA03B27C1730}"/>
    <hyperlink ref="F26" r:id="rId5" display="https://www.gov.uk/tax-sell-home/let-out-part-of-home" xr:uid="{471FC7DE-9C24-C34A-99A9-F7EA05CC9E15}"/>
    <hyperlink ref="D24:E24" location="'Days count'!A1" display="Enter Details - Click here" xr:uid="{29FE1D28-8E2C-014B-B50C-E04A631DE284}"/>
  </hyperlinks>
  <pageMargins left="0.12000000000000001" right="0.12000000000000001" top="0.12000000000000001" bottom="0.12000000000000001" header="0.12000000000000001" footer="0.12000000000000001"/>
  <pageSetup paperSize="9" scale="75" orientation="portrait"/>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FD208-8283-5A4E-8E24-3929AA450E25}">
  <sheetPr>
    <tabColor rgb="FF202945"/>
  </sheetPr>
  <dimension ref="A1:G44"/>
  <sheetViews>
    <sheetView topLeftCell="B1" zoomScale="160" workbookViewId="0">
      <pane ySplit="14" topLeftCell="A15" activePane="bottomLeft" state="frozen"/>
      <selection activeCell="D27" sqref="D27:E27"/>
      <selection pane="bottomLeft" activeCell="E6" sqref="E6"/>
    </sheetView>
  </sheetViews>
  <sheetFormatPr baseColWidth="10" defaultColWidth="10.83203125" defaultRowHeight="14" x14ac:dyDescent="0.15"/>
  <cols>
    <col min="1" max="1" width="22.6640625" style="80" customWidth="1"/>
    <col min="2" max="3" width="43.1640625" style="80" customWidth="1"/>
    <col min="4" max="6" width="18.33203125" style="81" customWidth="1"/>
    <col min="7" max="7" width="17.83203125" style="81" customWidth="1"/>
    <col min="8" max="16384" width="10.83203125" style="80"/>
  </cols>
  <sheetData>
    <row r="1" spans="1:7" s="25" customFormat="1" x14ac:dyDescent="0.15">
      <c r="A1" s="23"/>
      <c r="B1" s="23"/>
      <c r="C1" s="23"/>
      <c r="D1" s="24"/>
      <c r="E1" s="24"/>
      <c r="F1" s="24"/>
      <c r="G1" s="24"/>
    </row>
    <row r="2" spans="1:7" s="25" customFormat="1" x14ac:dyDescent="0.15">
      <c r="A2" s="23"/>
      <c r="B2" s="23"/>
      <c r="C2" s="23"/>
      <c r="D2" s="24"/>
      <c r="E2" s="24"/>
      <c r="F2" s="24"/>
      <c r="G2" s="24"/>
    </row>
    <row r="3" spans="1:7" s="25" customFormat="1" x14ac:dyDescent="0.15">
      <c r="A3" s="23"/>
      <c r="B3" s="23"/>
      <c r="C3" s="23"/>
      <c r="D3" s="24"/>
      <c r="E3" s="24"/>
      <c r="F3" s="24"/>
      <c r="G3" s="24"/>
    </row>
    <row r="4" spans="1:7" s="25" customFormat="1" ht="23" x14ac:dyDescent="0.25">
      <c r="A4" s="116" t="s">
        <v>74</v>
      </c>
      <c r="B4" s="116"/>
      <c r="C4" s="116"/>
      <c r="D4" s="116"/>
      <c r="E4" s="116"/>
      <c r="F4" s="116"/>
      <c r="G4" s="116"/>
    </row>
    <row r="5" spans="1:7" s="64" customFormat="1" ht="15" thickBot="1" x14ac:dyDescent="0.2">
      <c r="B5" s="64" t="s">
        <v>69</v>
      </c>
      <c r="C5" s="64" t="s">
        <v>87</v>
      </c>
      <c r="D5" s="65" t="s">
        <v>75</v>
      </c>
      <c r="E5" s="65" t="s">
        <v>76</v>
      </c>
      <c r="F5" s="65" t="s">
        <v>77</v>
      </c>
      <c r="G5" s="64" t="s">
        <v>1</v>
      </c>
    </row>
    <row r="6" spans="1:7" s="64" customFormat="1" ht="15" thickBot="1" x14ac:dyDescent="0.2">
      <c r="B6" s="57"/>
      <c r="C6" s="29"/>
      <c r="D6" s="83">
        <f>CGT!D20</f>
        <v>0</v>
      </c>
      <c r="E6" s="84"/>
      <c r="F6" s="28">
        <f t="shared" ref="F6:F7" si="0">IF(E6="",0,E6-D6)</f>
        <v>0</v>
      </c>
    </row>
    <row r="7" spans="1:7" s="64" customFormat="1" ht="15" thickBot="1" x14ac:dyDescent="0.2">
      <c r="B7" s="57"/>
      <c r="C7" s="29"/>
      <c r="D7" s="83">
        <f>E6</f>
        <v>0</v>
      </c>
      <c r="E7" s="84"/>
      <c r="F7" s="28">
        <f t="shared" si="0"/>
        <v>0</v>
      </c>
      <c r="G7" s="64" t="s">
        <v>1</v>
      </c>
    </row>
    <row r="8" spans="1:7" s="64" customFormat="1" ht="15" thickBot="1" x14ac:dyDescent="0.2">
      <c r="B8" s="57"/>
      <c r="C8" s="29"/>
      <c r="D8" s="83" t="str">
        <f>IF(E7="","",E7)</f>
        <v/>
      </c>
      <c r="E8" s="85"/>
      <c r="F8" s="28">
        <f>IF(E8="",0,E8-D8)</f>
        <v>0</v>
      </c>
      <c r="G8" s="64" t="s">
        <v>1</v>
      </c>
    </row>
    <row r="9" spans="1:7" s="64" customFormat="1" ht="15" thickBot="1" x14ac:dyDescent="0.2">
      <c r="B9" s="57"/>
      <c r="C9" s="29"/>
      <c r="D9" s="83" t="str">
        <f t="shared" ref="D9:D14" si="1">IF(E8="","",E8)</f>
        <v/>
      </c>
      <c r="E9" s="85"/>
      <c r="F9" s="28">
        <f t="shared" ref="F9:F14" si="2">IF(E9="",0,E9-D9)</f>
        <v>0</v>
      </c>
      <c r="G9" s="64" t="s">
        <v>1</v>
      </c>
    </row>
    <row r="10" spans="1:7" s="64" customFormat="1" ht="15" thickBot="1" x14ac:dyDescent="0.2">
      <c r="B10" s="57"/>
      <c r="C10" s="29"/>
      <c r="D10" s="83" t="str">
        <f t="shared" si="1"/>
        <v/>
      </c>
      <c r="E10" s="85"/>
      <c r="F10" s="28">
        <f t="shared" si="2"/>
        <v>0</v>
      </c>
      <c r="G10" s="64" t="s">
        <v>1</v>
      </c>
    </row>
    <row r="11" spans="1:7" s="64" customFormat="1" ht="15" thickBot="1" x14ac:dyDescent="0.2">
      <c r="B11" s="57"/>
      <c r="C11" s="29"/>
      <c r="D11" s="83" t="str">
        <f>IF(E10="","",E10)</f>
        <v/>
      </c>
      <c r="E11" s="85"/>
      <c r="F11" s="28">
        <f t="shared" si="2"/>
        <v>0</v>
      </c>
      <c r="G11" s="64" t="s">
        <v>1</v>
      </c>
    </row>
    <row r="12" spans="1:7" s="64" customFormat="1" ht="15" thickBot="1" x14ac:dyDescent="0.2">
      <c r="B12" s="57"/>
      <c r="C12" s="29"/>
      <c r="D12" s="83" t="str">
        <f t="shared" si="1"/>
        <v/>
      </c>
      <c r="E12" s="85"/>
      <c r="F12" s="28">
        <f t="shared" si="2"/>
        <v>0</v>
      </c>
      <c r="G12" s="64" t="s">
        <v>1</v>
      </c>
    </row>
    <row r="13" spans="1:7" s="64" customFormat="1" ht="15" thickBot="1" x14ac:dyDescent="0.2">
      <c r="B13" s="57"/>
      <c r="C13" s="29"/>
      <c r="D13" s="83" t="str">
        <f t="shared" si="1"/>
        <v/>
      </c>
      <c r="E13" s="85"/>
      <c r="F13" s="28">
        <f t="shared" si="2"/>
        <v>0</v>
      </c>
      <c r="G13" s="64" t="s">
        <v>1</v>
      </c>
    </row>
    <row r="14" spans="1:7" s="64" customFormat="1" ht="15" thickBot="1" x14ac:dyDescent="0.2">
      <c r="B14" s="57"/>
      <c r="C14" s="29"/>
      <c r="D14" s="83" t="str">
        <f t="shared" si="1"/>
        <v/>
      </c>
      <c r="E14" s="85"/>
      <c r="F14" s="28">
        <f t="shared" si="2"/>
        <v>0</v>
      </c>
      <c r="G14" s="64" t="s">
        <v>1</v>
      </c>
    </row>
    <row r="15" spans="1:7" s="64" customFormat="1" ht="15" thickBot="1" x14ac:dyDescent="0.2">
      <c r="D15" s="65"/>
      <c r="E15" s="65"/>
      <c r="F15" s="59">
        <f>SUM(F6:F14)</f>
        <v>0</v>
      </c>
      <c r="G15" s="65"/>
    </row>
    <row r="16" spans="1:7" s="64" customFormat="1" ht="16" thickTop="1" thickBot="1" x14ac:dyDescent="0.2">
      <c r="A16" s="66" t="s">
        <v>90</v>
      </c>
      <c r="B16" s="67" t="s">
        <v>93</v>
      </c>
      <c r="C16" s="67"/>
      <c r="D16" s="67"/>
      <c r="E16" s="86">
        <f>CGT!D21</f>
        <v>0</v>
      </c>
      <c r="F16" s="68"/>
      <c r="G16" s="65"/>
    </row>
    <row r="17" spans="1:7" s="64" customFormat="1" ht="15" thickBot="1" x14ac:dyDescent="0.2">
      <c r="A17" s="69"/>
      <c r="B17" s="70" t="s">
        <v>95</v>
      </c>
      <c r="C17" s="70"/>
      <c r="D17" s="70"/>
      <c r="F17" s="61">
        <f>IF(F19&gt;0,270,0)</f>
        <v>0</v>
      </c>
      <c r="G17" s="65"/>
    </row>
    <row r="18" spans="1:7" s="64" customFormat="1" ht="15" thickBot="1" x14ac:dyDescent="0.2">
      <c r="A18" s="69"/>
      <c r="B18" s="70"/>
      <c r="C18" s="70"/>
      <c r="D18" s="70"/>
      <c r="F18" s="71"/>
      <c r="G18" s="65"/>
    </row>
    <row r="19" spans="1:7" s="64" customFormat="1" ht="15" thickBot="1" x14ac:dyDescent="0.2">
      <c r="A19" s="72"/>
      <c r="B19" s="70" t="s">
        <v>101</v>
      </c>
      <c r="C19" s="70"/>
      <c r="D19" s="83">
        <f>MAX(_xlfn.MAXIFS(D$6:D$14,$C6:$C14,"Lived in"),_xlfn.MAXIFS(D$6:D$14,$C6:$C14,"Lived in with Tenant"))</f>
        <v>0</v>
      </c>
      <c r="E19" s="83">
        <f>MAX(_xlfn.MAXIFS(E$6:E$14,$C6:$C14,"Lived in"),_xlfn.MAXIFS(E$6:E$14,$C6:$C14,"Lived in with Tenant"))</f>
        <v>0</v>
      </c>
      <c r="F19" s="61">
        <f>E19-D19</f>
        <v>0</v>
      </c>
      <c r="G19" s="65"/>
    </row>
    <row r="20" spans="1:7" s="64" customFormat="1" ht="15" thickBot="1" x14ac:dyDescent="0.2">
      <c r="A20" s="69"/>
      <c r="B20" s="70"/>
      <c r="C20" s="70"/>
      <c r="D20" s="70"/>
      <c r="F20" s="71"/>
      <c r="G20" s="65"/>
    </row>
    <row r="21" spans="1:7" s="64" customFormat="1" ht="15" thickBot="1" x14ac:dyDescent="0.2">
      <c r="A21" s="72"/>
      <c r="B21" s="70" t="s">
        <v>94</v>
      </c>
      <c r="C21" s="70"/>
      <c r="D21" s="73"/>
      <c r="F21" s="61">
        <f>IF(E19&gt;E16-270,F19,0)</f>
        <v>0</v>
      </c>
      <c r="G21" s="65"/>
    </row>
    <row r="22" spans="1:7" s="64" customFormat="1" ht="15" thickBot="1" x14ac:dyDescent="0.2">
      <c r="A22" s="69"/>
      <c r="B22" s="70"/>
      <c r="C22" s="70"/>
      <c r="D22" s="70"/>
      <c r="F22" s="71"/>
      <c r="G22" s="65"/>
    </row>
    <row r="23" spans="1:7" s="64" customFormat="1" ht="15" thickBot="1" x14ac:dyDescent="0.2">
      <c r="A23" s="72"/>
      <c r="B23" s="64" t="s">
        <v>96</v>
      </c>
      <c r="C23" s="70"/>
      <c r="D23" s="73"/>
      <c r="E23" s="73"/>
      <c r="F23" s="60">
        <f>MAX(0,F17-F21)</f>
        <v>0</v>
      </c>
      <c r="G23" s="65"/>
    </row>
    <row r="24" spans="1:7" s="64" customFormat="1" ht="15" thickBot="1" x14ac:dyDescent="0.2">
      <c r="A24" s="74"/>
      <c r="B24" s="75"/>
      <c r="C24" s="75"/>
      <c r="D24" s="76"/>
      <c r="E24" s="76"/>
      <c r="F24" s="77"/>
      <c r="G24" s="65"/>
    </row>
    <row r="25" spans="1:7" s="64" customFormat="1" ht="16" thickTop="1" thickBot="1" x14ac:dyDescent="0.2">
      <c r="D25" s="65"/>
      <c r="E25" s="65"/>
      <c r="F25" s="65"/>
      <c r="G25" s="65"/>
    </row>
    <row r="26" spans="1:7" s="64" customFormat="1" ht="15" thickBot="1" x14ac:dyDescent="0.2">
      <c r="B26" s="64" t="s">
        <v>97</v>
      </c>
      <c r="D26" s="65"/>
      <c r="E26" s="65"/>
      <c r="F26" s="61">
        <f>CGT!D21-CGT!D20</f>
        <v>0</v>
      </c>
      <c r="G26" s="65"/>
    </row>
    <row r="27" spans="1:7" s="64" customFormat="1" ht="15" thickBot="1" x14ac:dyDescent="0.2">
      <c r="B27" s="64" t="s">
        <v>98</v>
      </c>
      <c r="D27" s="65"/>
      <c r="E27" s="65"/>
      <c r="F27" s="61">
        <f>F15</f>
        <v>0</v>
      </c>
      <c r="G27" s="65"/>
    </row>
    <row r="28" spans="1:7" s="64" customFormat="1" ht="15" thickBot="1" x14ac:dyDescent="0.2">
      <c r="B28" s="78" t="s">
        <v>99</v>
      </c>
      <c r="C28" s="78"/>
      <c r="D28" s="79"/>
      <c r="E28" s="79"/>
      <c r="F28" s="62">
        <f>F26-F27</f>
        <v>0</v>
      </c>
      <c r="G28" s="65"/>
    </row>
    <row r="29" spans="1:7" s="64" customFormat="1" x14ac:dyDescent="0.15">
      <c r="D29" s="65"/>
      <c r="E29" s="65"/>
      <c r="F29" s="65"/>
      <c r="G29" s="65"/>
    </row>
    <row r="30" spans="1:7" s="64" customFormat="1" x14ac:dyDescent="0.15">
      <c r="D30" s="65"/>
      <c r="E30" s="65"/>
      <c r="F30" s="65"/>
      <c r="G30" s="65"/>
    </row>
    <row r="31" spans="1:7" s="64" customFormat="1" x14ac:dyDescent="0.15">
      <c r="D31" s="65"/>
      <c r="E31" s="65"/>
      <c r="F31" s="65"/>
      <c r="G31" s="65"/>
    </row>
    <row r="32" spans="1:7" s="64" customFormat="1" x14ac:dyDescent="0.15">
      <c r="D32" s="65"/>
      <c r="E32" s="65"/>
      <c r="F32" s="65"/>
      <c r="G32" s="65"/>
    </row>
    <row r="33" spans="4:7" s="64" customFormat="1" x14ac:dyDescent="0.15">
      <c r="D33" s="65"/>
      <c r="E33" s="65"/>
      <c r="F33" s="65"/>
      <c r="G33" s="65"/>
    </row>
    <row r="34" spans="4:7" s="64" customFormat="1" x14ac:dyDescent="0.15">
      <c r="D34" s="65"/>
      <c r="E34" s="65"/>
      <c r="F34" s="65"/>
      <c r="G34" s="65"/>
    </row>
    <row r="35" spans="4:7" s="64" customFormat="1" x14ac:dyDescent="0.15">
      <c r="D35" s="65"/>
      <c r="E35" s="65"/>
      <c r="F35" s="65"/>
      <c r="G35" s="65"/>
    </row>
    <row r="36" spans="4:7" s="64" customFormat="1" x14ac:dyDescent="0.15">
      <c r="D36" s="65"/>
      <c r="E36" s="65"/>
      <c r="F36" s="65"/>
      <c r="G36" s="65"/>
    </row>
    <row r="37" spans="4:7" s="64" customFormat="1" x14ac:dyDescent="0.15">
      <c r="D37" s="65"/>
      <c r="E37" s="65"/>
      <c r="F37" s="65"/>
      <c r="G37" s="65"/>
    </row>
    <row r="38" spans="4:7" s="64" customFormat="1" x14ac:dyDescent="0.15">
      <c r="D38" s="65"/>
      <c r="E38" s="65"/>
      <c r="F38" s="65"/>
      <c r="G38" s="65"/>
    </row>
    <row r="39" spans="4:7" s="64" customFormat="1" x14ac:dyDescent="0.15">
      <c r="D39" s="65"/>
      <c r="E39" s="65"/>
      <c r="F39" s="65"/>
      <c r="G39" s="65"/>
    </row>
    <row r="40" spans="4:7" s="64" customFormat="1" x14ac:dyDescent="0.15">
      <c r="D40" s="65"/>
      <c r="E40" s="65"/>
      <c r="F40" s="65"/>
      <c r="G40" s="65"/>
    </row>
    <row r="41" spans="4:7" s="64" customFormat="1" x14ac:dyDescent="0.15">
      <c r="D41" s="65"/>
      <c r="E41" s="65"/>
      <c r="F41" s="65"/>
      <c r="G41" s="65"/>
    </row>
    <row r="42" spans="4:7" s="64" customFormat="1" x14ac:dyDescent="0.15">
      <c r="D42" s="65"/>
      <c r="E42" s="65"/>
      <c r="F42" s="65"/>
      <c r="G42" s="65"/>
    </row>
    <row r="43" spans="4:7" s="64" customFormat="1" x14ac:dyDescent="0.15">
      <c r="D43" s="65"/>
      <c r="E43" s="65"/>
      <c r="F43" s="65"/>
      <c r="G43" s="65"/>
    </row>
    <row r="44" spans="4:7" s="64" customFormat="1" x14ac:dyDescent="0.15">
      <c r="D44" s="65"/>
      <c r="E44" s="65"/>
      <c r="F44" s="65"/>
      <c r="G44" s="65"/>
    </row>
  </sheetData>
  <sheetProtection algorithmName="SHA-512" hashValue="qefm0NVGULhjSDIlPKn2cltRN/BhUFMTqOk+F41qSrUNvumTlEshsaBG1qZI3SZ09gMnUoWkNjxtiSWpJB2xoA==" saltValue="Tfz2lPhj6pPhtRYEXwfUAw==" spinCount="100000" sheet="1" objects="1" scenarios="1"/>
  <mergeCells count="1">
    <mergeCell ref="A4:G4"/>
  </mergeCells>
  <dataValidations count="2">
    <dataValidation type="list" allowBlank="1" showInputMessage="1" showErrorMessage="1" sqref="C6:C14" xr:uid="{58E5771C-EE40-F043-8FA7-1D5CAC0A5433}">
      <formula1>"Lived in,Rented Out,Empty"</formula1>
    </dataValidation>
    <dataValidation type="date" operator="greaterThanOrEqual" allowBlank="1" showInputMessage="1" showErrorMessage="1" errorTitle="Date" error="Please enter a date that is greater than the From Date" sqref="E6:E14" xr:uid="{9B1A0D12-E79A-A743-8A12-8A0FBDD18320}">
      <formula1>D6</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610B-60A9-244B-B073-FF38EC184FBC}">
  <sheetPr>
    <tabColor rgb="FFDAC556"/>
  </sheetPr>
  <dimension ref="A1:C26"/>
  <sheetViews>
    <sheetView zoomScale="164" workbookViewId="0">
      <pane ySplit="4" topLeftCell="A5" activePane="bottomLeft" state="frozen"/>
      <selection pane="bottomLeft" activeCell="C7" sqref="C7"/>
    </sheetView>
  </sheetViews>
  <sheetFormatPr baseColWidth="10" defaultColWidth="10.83203125" defaultRowHeight="16" x14ac:dyDescent="0.2"/>
  <cols>
    <col min="1" max="1" width="71.1640625" style="36" customWidth="1"/>
    <col min="2" max="2" width="18.33203125" style="37" customWidth="1"/>
    <col min="3" max="3" width="17.83203125" style="37" customWidth="1"/>
    <col min="4" max="16384" width="10.83203125" style="27"/>
  </cols>
  <sheetData>
    <row r="1" spans="1:3" s="25" customFormat="1" x14ac:dyDescent="0.2">
      <c r="A1" s="30"/>
      <c r="B1" s="31"/>
      <c r="C1" s="31"/>
    </row>
    <row r="2" spans="1:3" s="25" customFormat="1" x14ac:dyDescent="0.2">
      <c r="A2" s="30"/>
      <c r="B2" s="31"/>
      <c r="C2" s="31"/>
    </row>
    <row r="3" spans="1:3" s="25" customFormat="1" x14ac:dyDescent="0.2">
      <c r="A3" s="30"/>
      <c r="B3" s="31"/>
      <c r="C3" s="31"/>
    </row>
    <row r="4" spans="1:3" s="25" customFormat="1" x14ac:dyDescent="0.2">
      <c r="A4" s="117" t="s">
        <v>74</v>
      </c>
      <c r="B4" s="117"/>
      <c r="C4" s="117"/>
    </row>
    <row r="5" spans="1:3" s="26" customFormat="1" x14ac:dyDescent="0.2">
      <c r="A5" s="32"/>
      <c r="B5" s="33"/>
      <c r="C5" s="33"/>
    </row>
    <row r="6" spans="1:3" s="26" customFormat="1" x14ac:dyDescent="0.2">
      <c r="A6" s="32" t="s">
        <v>78</v>
      </c>
      <c r="B6" s="34" t="s">
        <v>79</v>
      </c>
      <c r="C6" s="34" t="s">
        <v>80</v>
      </c>
    </row>
    <row r="7" spans="1:3" s="26" customFormat="1" x14ac:dyDescent="0.2">
      <c r="A7" s="32" t="s">
        <v>81</v>
      </c>
      <c r="B7" s="35" t="s">
        <v>79</v>
      </c>
      <c r="C7" s="34" t="s">
        <v>80</v>
      </c>
    </row>
    <row r="8" spans="1:3" s="26" customFormat="1" x14ac:dyDescent="0.2">
      <c r="A8" s="32" t="s">
        <v>82</v>
      </c>
      <c r="B8" s="35" t="s">
        <v>79</v>
      </c>
      <c r="C8" s="35" t="s">
        <v>80</v>
      </c>
    </row>
    <row r="9" spans="1:3" s="26" customFormat="1" x14ac:dyDescent="0.2">
      <c r="A9" s="32" t="s">
        <v>83</v>
      </c>
      <c r="B9" s="35" t="s">
        <v>79</v>
      </c>
      <c r="C9" s="35" t="s">
        <v>80</v>
      </c>
    </row>
    <row r="10" spans="1:3" s="26" customFormat="1" x14ac:dyDescent="0.2">
      <c r="A10" s="32" t="s">
        <v>84</v>
      </c>
      <c r="B10" s="33" t="s">
        <v>1</v>
      </c>
      <c r="C10" s="35" t="s">
        <v>80</v>
      </c>
    </row>
    <row r="11" spans="1:3" s="26" customFormat="1" x14ac:dyDescent="0.2">
      <c r="A11" s="32"/>
      <c r="B11" s="33"/>
      <c r="C11" s="33"/>
    </row>
    <row r="12" spans="1:3" s="26" customFormat="1" x14ac:dyDescent="0.2">
      <c r="A12" s="32"/>
      <c r="B12" s="33"/>
      <c r="C12" s="33"/>
    </row>
    <row r="13" spans="1:3" s="26" customFormat="1" x14ac:dyDescent="0.2">
      <c r="A13" s="32"/>
      <c r="B13" s="33"/>
      <c r="C13" s="33"/>
    </row>
    <row r="14" spans="1:3" s="26" customFormat="1" x14ac:dyDescent="0.2">
      <c r="A14" s="32"/>
      <c r="B14" s="33"/>
      <c r="C14" s="33"/>
    </row>
    <row r="15" spans="1:3" s="26" customFormat="1" x14ac:dyDescent="0.2">
      <c r="A15" s="32"/>
      <c r="B15" s="33"/>
      <c r="C15" s="33"/>
    </row>
    <row r="16" spans="1:3" s="26" customFormat="1" x14ac:dyDescent="0.2">
      <c r="A16" s="32"/>
      <c r="B16" s="33"/>
      <c r="C16" s="33"/>
    </row>
    <row r="17" spans="1:3" s="26" customFormat="1" x14ac:dyDescent="0.2">
      <c r="A17" s="32"/>
      <c r="B17" s="33"/>
      <c r="C17" s="33"/>
    </row>
    <row r="18" spans="1:3" s="26" customFormat="1" x14ac:dyDescent="0.2">
      <c r="A18" s="32"/>
      <c r="B18" s="33"/>
      <c r="C18" s="33"/>
    </row>
    <row r="19" spans="1:3" s="26" customFormat="1" x14ac:dyDescent="0.2">
      <c r="A19" s="32"/>
      <c r="B19" s="33"/>
      <c r="C19" s="33"/>
    </row>
    <row r="20" spans="1:3" s="26" customFormat="1" x14ac:dyDescent="0.2">
      <c r="A20" s="32"/>
      <c r="B20" s="33"/>
      <c r="C20" s="33"/>
    </row>
    <row r="21" spans="1:3" s="26" customFormat="1" x14ac:dyDescent="0.2">
      <c r="A21" s="32"/>
      <c r="B21" s="33"/>
      <c r="C21" s="33"/>
    </row>
    <row r="22" spans="1:3" s="26" customFormat="1" x14ac:dyDescent="0.2">
      <c r="A22" s="32"/>
      <c r="B22" s="33"/>
      <c r="C22" s="33"/>
    </row>
    <row r="23" spans="1:3" s="26" customFormat="1" x14ac:dyDescent="0.2">
      <c r="A23" s="32"/>
      <c r="B23" s="33"/>
      <c r="C23" s="33"/>
    </row>
    <row r="24" spans="1:3" s="26" customFormat="1" x14ac:dyDescent="0.2">
      <c r="A24" s="32"/>
      <c r="B24" s="33"/>
      <c r="C24" s="33"/>
    </row>
    <row r="25" spans="1:3" s="26" customFormat="1" x14ac:dyDescent="0.2">
      <c r="A25" s="32"/>
      <c r="B25" s="33"/>
      <c r="C25" s="33"/>
    </row>
    <row r="26" spans="1:3" s="26" customFormat="1" x14ac:dyDescent="0.2">
      <c r="A26" s="32"/>
      <c r="B26" s="33"/>
      <c r="C26" s="33"/>
    </row>
  </sheetData>
  <sheetProtection algorithmName="SHA-512" hashValue="jQadixJIEBb4jltmkB08tH0mREmF9YhzKhvqylx7Cl3oC+y2Mt1nXVsRaq5RgHcqCrajEvi62ZjmoLIQIgw7bg==" saltValue="QPwWkngSd8QSJF5V/WYyLg==" spinCount="100000" sheet="1" objects="1" scenarios="1"/>
  <mergeCells count="1">
    <mergeCell ref="A4:C4"/>
  </mergeCells>
  <hyperlinks>
    <hyperlink ref="B6" r:id="rId1" xr:uid="{49E2A113-B023-1D47-9EE9-8F9660F6EFFB}"/>
    <hyperlink ref="C6" r:id="rId2" xr:uid="{5FEB6677-A02F-044C-9C6B-22B0AA6819F5}"/>
    <hyperlink ref="B7" r:id="rId3" xr:uid="{E01D8167-D2D8-6A49-9EE9-AB7973F5FB40}"/>
    <hyperlink ref="C7" r:id="rId4" xr:uid="{C0B9B4F2-6164-A042-8300-438AFE878E77}"/>
    <hyperlink ref="B8" r:id="rId5" xr:uid="{119E3CF0-D808-D941-8ADE-F0F58D34DAF4}"/>
    <hyperlink ref="C8" r:id="rId6" xr:uid="{22BC1FCE-4B7B-5C47-BC6B-01CC2DBBCF30}"/>
    <hyperlink ref="C10" r:id="rId7" xr:uid="{D433333D-C570-BE4C-A436-6FA7D0AFDEBB}"/>
    <hyperlink ref="B9" r:id="rId8" xr:uid="{0F6801E6-C7C0-E645-B70E-94BEFE0BA3DD}"/>
    <hyperlink ref="C9" r:id="rId9" xr:uid="{07276960-3996-274A-A2D0-BFE5CF95398A}"/>
  </hyperlinks>
  <pageMargins left="0.7" right="0.7" top="0.75" bottom="0.75" header="0.3" footer="0.3"/>
  <drawing r:id="rId1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CGT</vt:lpstr>
      <vt:lpstr>Days count</vt:lpstr>
      <vt:lpstr>Ways to reduce CGT</vt:lpstr>
      <vt:lpstr>CGT!Print_Area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Misiewicz</dc:creator>
  <cp:keywords/>
  <dc:description/>
  <cp:lastModifiedBy>Microsoft Office User</cp:lastModifiedBy>
  <cp:revision/>
  <dcterms:created xsi:type="dcterms:W3CDTF">2013-12-07T22:38:08Z</dcterms:created>
  <dcterms:modified xsi:type="dcterms:W3CDTF">2022-04-27T14:52:29Z</dcterms:modified>
  <cp:category/>
  <cp:contentStatus/>
</cp:coreProperties>
</file>